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817\Documents\新しいフォルダー\オープンデータ\甲府市\R4\"/>
    </mc:Choice>
  </mc:AlternateContent>
  <bookViews>
    <workbookView xWindow="0" yWindow="0" windowWidth="20490" windowHeight="7530"/>
  </bookViews>
  <sheets>
    <sheet name="➀指定" sheetId="1" r:id="rId1"/>
    <sheet name="②登録" sheetId="3" r:id="rId2"/>
    <sheet name="③一覧表" sheetId="2" r:id="rId3"/>
  </sheets>
  <definedNames>
    <definedName name="_xlnm._FilterDatabase" localSheetId="0" hidden="1">'➀指定'!$A$2:$F$193</definedName>
    <definedName name="_xlnm._FilterDatabase" localSheetId="1" hidden="1">②登録!$A$2:$F$24</definedName>
    <definedName name="_xlnm._FilterDatabase" localSheetId="2" hidden="1">③一覧表!$A$1:$K$19</definedName>
    <definedName name="_xlnm.Print_Area" localSheetId="0">'➀指定'!$A$1:$F$195</definedName>
    <definedName name="_xlnm.Print_Area" localSheetId="1">②登録!$A$1:$F$28</definedName>
    <definedName name="_xlnm.Print_Area" localSheetId="2">③一覧表!$A$1:$F$21</definedName>
    <definedName name="_xlnm.Print_Titles" localSheetId="0">'➀指定'!$1:$2</definedName>
    <definedName name="_xlnm.Print_Titles" localSheetId="1">②登録!$1:$2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E8" i="2" l="1"/>
  <c r="D8" i="2"/>
  <c r="C8" i="2"/>
  <c r="C13" i="2"/>
  <c r="C12" i="2"/>
  <c r="E15" i="2" l="1"/>
  <c r="D15" i="2"/>
  <c r="C15" i="2"/>
  <c r="E14" i="2"/>
  <c r="D14" i="2"/>
  <c r="C14" i="2"/>
  <c r="E13" i="2"/>
  <c r="D13" i="2"/>
  <c r="E12" i="2"/>
  <c r="D12" i="2"/>
  <c r="E11" i="2"/>
  <c r="D11" i="2"/>
  <c r="C11" i="2"/>
  <c r="E10" i="2"/>
  <c r="D10" i="2"/>
  <c r="C10" i="2"/>
  <c r="E9" i="2"/>
  <c r="D9" i="2"/>
  <c r="C9" i="2"/>
  <c r="D7" i="2"/>
  <c r="E7" i="2"/>
  <c r="C7" i="2"/>
  <c r="E6" i="2"/>
  <c r="D6" i="2"/>
  <c r="C6" i="2"/>
  <c r="E5" i="2"/>
  <c r="D5" i="2"/>
  <c r="C5" i="2"/>
  <c r="E4" i="2"/>
  <c r="D4" i="2"/>
  <c r="C4" i="2"/>
  <c r="F11" i="2" l="1"/>
  <c r="F14" i="2"/>
  <c r="F5" i="2"/>
  <c r="F6" i="2"/>
  <c r="F7" i="2"/>
  <c r="F8" i="2"/>
  <c r="F9" i="2"/>
  <c r="F13" i="2"/>
  <c r="F15" i="2"/>
  <c r="F10" i="2"/>
  <c r="E16" i="2"/>
  <c r="F4" i="2"/>
  <c r="F12" i="2"/>
  <c r="D16" i="2"/>
  <c r="C16" i="2"/>
  <c r="F16" i="2" l="1"/>
</calcChain>
</file>

<file path=xl/sharedStrings.xml><?xml version="1.0" encoding="utf-8"?>
<sst xmlns="http://schemas.openxmlformats.org/spreadsheetml/2006/main" count="903" uniqueCount="333">
  <si>
    <t>番号</t>
    <rPh sb="0" eb="1">
      <t>バン</t>
    </rPh>
    <rPh sb="1" eb="2">
      <t>ゴウ</t>
    </rPh>
    <phoneticPr fontId="2"/>
  </si>
  <si>
    <t>区分</t>
    <rPh sb="0" eb="2">
      <t>クブン</t>
    </rPh>
    <phoneticPr fontId="2"/>
  </si>
  <si>
    <t>種別</t>
    <rPh sb="0" eb="2">
      <t>シュベツ</t>
    </rPh>
    <phoneticPr fontId="2"/>
  </si>
  <si>
    <t>名称</t>
    <rPh sb="0" eb="1">
      <t>メイ</t>
    </rPh>
    <rPh sb="1" eb="2">
      <t>ショウ</t>
    </rPh>
    <phoneticPr fontId="2"/>
  </si>
  <si>
    <t>所有者・管理者</t>
    <rPh sb="0" eb="1">
      <t>ショ</t>
    </rPh>
    <rPh sb="1" eb="2">
      <t>ユウ</t>
    </rPh>
    <rPh sb="2" eb="3">
      <t>モノ</t>
    </rPh>
    <rPh sb="4" eb="5">
      <t>カン</t>
    </rPh>
    <rPh sb="5" eb="6">
      <t>リ</t>
    </rPh>
    <rPh sb="6" eb="7">
      <t>モノ</t>
    </rPh>
    <phoneticPr fontId="2"/>
  </si>
  <si>
    <t>指定年月日</t>
    <rPh sb="0" eb="1">
      <t>ユビ</t>
    </rPh>
    <rPh sb="1" eb="2">
      <t>サダム</t>
    </rPh>
    <rPh sb="2" eb="3">
      <t>トシ</t>
    </rPh>
    <rPh sb="3" eb="4">
      <t>ツキ</t>
    </rPh>
    <rPh sb="4" eb="5">
      <t>ヒ</t>
    </rPh>
    <phoneticPr fontId="2"/>
  </si>
  <si>
    <t>国</t>
    <phoneticPr fontId="2"/>
  </si>
  <si>
    <t>建造物</t>
  </si>
  <si>
    <t>東光寺仏殿</t>
  </si>
  <si>
    <t>東光寺</t>
    <rPh sb="0" eb="3">
      <t>トウコウジ</t>
    </rPh>
    <phoneticPr fontId="2"/>
  </si>
  <si>
    <t>国</t>
  </si>
  <si>
    <t>穴切大神社</t>
    <rPh sb="0" eb="1">
      <t>アナ</t>
    </rPh>
    <rPh sb="1" eb="2">
      <t>ギ</t>
    </rPh>
    <rPh sb="2" eb="3">
      <t>ダイ</t>
    </rPh>
    <rPh sb="3" eb="5">
      <t>ジンジャ</t>
    </rPh>
    <phoneticPr fontId="2"/>
  </si>
  <si>
    <t>塩沢寺地蔵堂</t>
    <rPh sb="0" eb="1">
      <t>シオ</t>
    </rPh>
    <rPh sb="1" eb="2">
      <t>サワ</t>
    </rPh>
    <rPh sb="2" eb="3">
      <t>テラ</t>
    </rPh>
    <rPh sb="3" eb="6">
      <t>ジゾウドウ</t>
    </rPh>
    <phoneticPr fontId="2"/>
  </si>
  <si>
    <t>塩沢寺</t>
    <rPh sb="0" eb="2">
      <t>シオザワ</t>
    </rPh>
    <rPh sb="2" eb="3">
      <t>デラ</t>
    </rPh>
    <phoneticPr fontId="2"/>
  </si>
  <si>
    <t>善光寺山門</t>
    <rPh sb="3" eb="5">
      <t>サンモン</t>
    </rPh>
    <phoneticPr fontId="2"/>
  </si>
  <si>
    <t>善光寺</t>
    <rPh sb="0" eb="3">
      <t>ゼンコウジ</t>
    </rPh>
    <phoneticPr fontId="2"/>
  </si>
  <si>
    <t>善光寺本堂</t>
    <rPh sb="3" eb="5">
      <t>ホンドウ</t>
    </rPh>
    <phoneticPr fontId="2"/>
  </si>
  <si>
    <t>旧睦沢学校校舎</t>
  </si>
  <si>
    <t>甲府市</t>
    <rPh sb="0" eb="3">
      <t>コウフシ</t>
    </rPh>
    <phoneticPr fontId="2"/>
  </si>
  <si>
    <t>県</t>
  </si>
  <si>
    <t>塩沢寺無縫塔</t>
    <rPh sb="0" eb="2">
      <t>シオザワ</t>
    </rPh>
    <rPh sb="2" eb="3">
      <t>デラ</t>
    </rPh>
    <rPh sb="3" eb="4">
      <t>ム</t>
    </rPh>
    <rPh sb="4" eb="5">
      <t>ヌ</t>
    </rPh>
    <rPh sb="5" eb="6">
      <t>トウ</t>
    </rPh>
    <phoneticPr fontId="2"/>
  </si>
  <si>
    <t>旧吉祥院八面石幢</t>
    <rPh sb="0" eb="1">
      <t>キュウ</t>
    </rPh>
    <rPh sb="1" eb="2">
      <t>キチ</t>
    </rPh>
    <rPh sb="2" eb="3">
      <t>ショウ</t>
    </rPh>
    <rPh sb="3" eb="4">
      <t>イン</t>
    </rPh>
    <rPh sb="4" eb="6">
      <t>ハチメン</t>
    </rPh>
    <rPh sb="6" eb="7">
      <t>セキ</t>
    </rPh>
    <rPh sb="7" eb="8">
      <t>ハタ</t>
    </rPh>
    <phoneticPr fontId="2"/>
  </si>
  <si>
    <t>立本寺本堂</t>
    <rPh sb="0" eb="1">
      <t>リツ</t>
    </rPh>
    <rPh sb="1" eb="2">
      <t>ホン</t>
    </rPh>
    <rPh sb="2" eb="3">
      <t>テラ</t>
    </rPh>
    <rPh sb="3" eb="5">
      <t>ホンドウ</t>
    </rPh>
    <phoneticPr fontId="2"/>
  </si>
  <si>
    <t>立本寺</t>
    <rPh sb="0" eb="1">
      <t>リツ</t>
    </rPh>
    <rPh sb="1" eb="2">
      <t>ホン</t>
    </rPh>
    <rPh sb="2" eb="3">
      <t>テラ</t>
    </rPh>
    <phoneticPr fontId="2"/>
  </si>
  <si>
    <t>山梨県庁舎別館（旧本館）及び県議会議事堂</t>
    <rPh sb="0" eb="3">
      <t>ヤマナシケン</t>
    </rPh>
    <rPh sb="3" eb="4">
      <t>チョウ</t>
    </rPh>
    <rPh sb="4" eb="5">
      <t>シャ</t>
    </rPh>
    <rPh sb="5" eb="7">
      <t>ベッカン</t>
    </rPh>
    <rPh sb="8" eb="9">
      <t>キュウ</t>
    </rPh>
    <rPh sb="9" eb="11">
      <t>ホンカン</t>
    </rPh>
    <rPh sb="12" eb="13">
      <t>オヨ</t>
    </rPh>
    <rPh sb="14" eb="17">
      <t>ケンギカイ</t>
    </rPh>
    <rPh sb="17" eb="20">
      <t>ギジドウ</t>
    </rPh>
    <phoneticPr fontId="2"/>
  </si>
  <si>
    <t>山梨県</t>
    <rPh sb="0" eb="3">
      <t>ヤマナシケン</t>
    </rPh>
    <phoneticPr fontId="2"/>
  </si>
  <si>
    <t>市</t>
  </si>
  <si>
    <t>法泉寺の経蔵及び内部の輪蔵付鉄眼版一切経</t>
    <rPh sb="0" eb="1">
      <t>ホウ</t>
    </rPh>
    <rPh sb="1" eb="2">
      <t>セン</t>
    </rPh>
    <rPh sb="2" eb="3">
      <t>ジ</t>
    </rPh>
    <rPh sb="4" eb="5">
      <t>ケイ</t>
    </rPh>
    <rPh sb="5" eb="6">
      <t>クラ</t>
    </rPh>
    <rPh sb="6" eb="7">
      <t>オヨ</t>
    </rPh>
    <phoneticPr fontId="2"/>
  </si>
  <si>
    <t>法泉寺</t>
    <rPh sb="0" eb="1">
      <t>ホウ</t>
    </rPh>
    <rPh sb="1" eb="2">
      <t>セン</t>
    </rPh>
    <rPh sb="2" eb="3">
      <t>ジ</t>
    </rPh>
    <phoneticPr fontId="2"/>
  </si>
  <si>
    <t>法泉寺鐘楼門</t>
    <rPh sb="0" eb="1">
      <t>ホウ</t>
    </rPh>
    <rPh sb="1" eb="2">
      <t>セン</t>
    </rPh>
    <rPh sb="2" eb="3">
      <t>ジ</t>
    </rPh>
    <rPh sb="3" eb="4">
      <t>カネ</t>
    </rPh>
    <rPh sb="4" eb="5">
      <t>ロウ</t>
    </rPh>
    <rPh sb="5" eb="6">
      <t>モン</t>
    </rPh>
    <phoneticPr fontId="2"/>
  </si>
  <si>
    <t>大泉寺総門</t>
    <rPh sb="0" eb="1">
      <t>オオ</t>
    </rPh>
    <rPh sb="1" eb="2">
      <t>セン</t>
    </rPh>
    <rPh sb="2" eb="3">
      <t>ジ</t>
    </rPh>
    <rPh sb="3" eb="4">
      <t>ソウ</t>
    </rPh>
    <rPh sb="4" eb="5">
      <t>モン</t>
    </rPh>
    <phoneticPr fontId="2"/>
  </si>
  <si>
    <t>大泉寺</t>
    <rPh sb="0" eb="1">
      <t>オオ</t>
    </rPh>
    <rPh sb="1" eb="2">
      <t>セン</t>
    </rPh>
    <rPh sb="2" eb="3">
      <t>ジ</t>
    </rPh>
    <phoneticPr fontId="2"/>
  </si>
  <si>
    <t>穴切大神社随神門附棟札</t>
    <rPh sb="0" eb="1">
      <t>アナ</t>
    </rPh>
    <rPh sb="1" eb="2">
      <t>ギ</t>
    </rPh>
    <rPh sb="2" eb="3">
      <t>ダイ</t>
    </rPh>
    <rPh sb="3" eb="5">
      <t>ジンジャ</t>
    </rPh>
    <rPh sb="5" eb="6">
      <t>ズイ</t>
    </rPh>
    <rPh sb="6" eb="7">
      <t>カミ</t>
    </rPh>
    <rPh sb="7" eb="8">
      <t>モン</t>
    </rPh>
    <rPh sb="8" eb="9">
      <t>フ</t>
    </rPh>
    <rPh sb="9" eb="10">
      <t>ムナ</t>
    </rPh>
    <rPh sb="10" eb="11">
      <t>フダ</t>
    </rPh>
    <phoneticPr fontId="2"/>
  </si>
  <si>
    <t>住吉神社本殿</t>
    <rPh sb="0" eb="2">
      <t>スミヨシ</t>
    </rPh>
    <rPh sb="2" eb="4">
      <t>ジンジャ</t>
    </rPh>
    <rPh sb="4" eb="6">
      <t>ホンデン</t>
    </rPh>
    <phoneticPr fontId="2"/>
  </si>
  <si>
    <t>住吉神社</t>
    <rPh sb="0" eb="2">
      <t>スミヨシ</t>
    </rPh>
    <rPh sb="2" eb="4">
      <t>ジンジャ</t>
    </rPh>
    <phoneticPr fontId="2"/>
  </si>
  <si>
    <t>佐久神社本殿</t>
    <rPh sb="0" eb="2">
      <t>サク</t>
    </rPh>
    <rPh sb="2" eb="4">
      <t>ジンジャ</t>
    </rPh>
    <rPh sb="4" eb="6">
      <t>ホンデン</t>
    </rPh>
    <phoneticPr fontId="2"/>
  </si>
  <si>
    <t>佐久神社</t>
    <rPh sb="0" eb="2">
      <t>サク</t>
    </rPh>
    <rPh sb="2" eb="4">
      <t>ジンジャ</t>
    </rPh>
    <phoneticPr fontId="2"/>
  </si>
  <si>
    <t>永泰寺釈迦堂</t>
    <rPh sb="0" eb="1">
      <t>エイ</t>
    </rPh>
    <rPh sb="1" eb="2">
      <t>タイ</t>
    </rPh>
    <rPh sb="2" eb="3">
      <t>テラ</t>
    </rPh>
    <rPh sb="3" eb="6">
      <t>シャカドウ</t>
    </rPh>
    <phoneticPr fontId="2"/>
  </si>
  <si>
    <t>永泰寺</t>
    <rPh sb="0" eb="1">
      <t>エイ</t>
    </rPh>
    <rPh sb="1" eb="2">
      <t>タイ</t>
    </rPh>
    <rPh sb="2" eb="3">
      <t>テラ</t>
    </rPh>
    <phoneticPr fontId="2"/>
  </si>
  <si>
    <t>華光院毘沙門堂</t>
    <rPh sb="0" eb="1">
      <t>ハナ</t>
    </rPh>
    <rPh sb="1" eb="2">
      <t>ヒカリ</t>
    </rPh>
    <rPh sb="2" eb="3">
      <t>イン</t>
    </rPh>
    <rPh sb="3" eb="6">
      <t>ビシャモン</t>
    </rPh>
    <rPh sb="6" eb="7">
      <t>ドウ</t>
    </rPh>
    <phoneticPr fontId="2"/>
  </si>
  <si>
    <t>華光院</t>
    <rPh sb="0" eb="1">
      <t>ハナ</t>
    </rPh>
    <rPh sb="1" eb="2">
      <t>ヒカリ</t>
    </rPh>
    <rPh sb="2" eb="3">
      <t>イン</t>
    </rPh>
    <phoneticPr fontId="2"/>
  </si>
  <si>
    <t>華光院宮殿</t>
    <rPh sb="0" eb="1">
      <t>ハナ</t>
    </rPh>
    <rPh sb="1" eb="2">
      <t>ヒカリ</t>
    </rPh>
    <rPh sb="2" eb="3">
      <t>イン</t>
    </rPh>
    <rPh sb="3" eb="5">
      <t>キュウデン</t>
    </rPh>
    <phoneticPr fontId="2"/>
  </si>
  <si>
    <t>浄興寺六面石幢</t>
    <rPh sb="0" eb="1">
      <t>ジョウ</t>
    </rPh>
    <rPh sb="1" eb="2">
      <t>コウ</t>
    </rPh>
    <rPh sb="2" eb="3">
      <t>テラ</t>
    </rPh>
    <rPh sb="3" eb="5">
      <t>ロクメン</t>
    </rPh>
    <rPh sb="5" eb="6">
      <t>イシ</t>
    </rPh>
    <rPh sb="6" eb="7">
      <t>ハタ</t>
    </rPh>
    <phoneticPr fontId="2"/>
  </si>
  <si>
    <t>浄興寺</t>
  </si>
  <si>
    <t>彫刻</t>
  </si>
  <si>
    <t>木造阿弥陀如来及両脇侍像</t>
    <rPh sb="0" eb="1">
      <t>キ</t>
    </rPh>
    <rPh sb="1" eb="2">
      <t>ゾウ</t>
    </rPh>
    <rPh sb="2" eb="5">
      <t>アミダ</t>
    </rPh>
    <rPh sb="5" eb="7">
      <t>ニョライ</t>
    </rPh>
    <rPh sb="7" eb="8">
      <t>オヨ</t>
    </rPh>
    <rPh sb="8" eb="10">
      <t>リョウワキ</t>
    </rPh>
    <rPh sb="10" eb="11">
      <t>サムライ</t>
    </rPh>
    <rPh sb="11" eb="12">
      <t>ゾウ</t>
    </rPh>
    <phoneticPr fontId="2"/>
  </si>
  <si>
    <t>木造聖徳太子立像</t>
    <rPh sb="0" eb="2">
      <t>モクゾウ</t>
    </rPh>
    <rPh sb="2" eb="6">
      <t>ショウトクタイシ</t>
    </rPh>
    <rPh sb="6" eb="8">
      <t>リツゾウ</t>
    </rPh>
    <phoneticPr fontId="2"/>
  </si>
  <si>
    <t>仁勝寺</t>
    <rPh sb="0" eb="1">
      <t>ジン</t>
    </rPh>
    <rPh sb="1" eb="2">
      <t>カチ</t>
    </rPh>
    <rPh sb="2" eb="3">
      <t>デラ</t>
    </rPh>
    <phoneticPr fontId="2"/>
  </si>
  <si>
    <t>銅造阿弥陀如来及両脇侍立像</t>
    <rPh sb="0" eb="1">
      <t>ドウ</t>
    </rPh>
    <rPh sb="1" eb="2">
      <t>ヅクリ</t>
    </rPh>
    <rPh sb="2" eb="5">
      <t>アミダ</t>
    </rPh>
    <rPh sb="5" eb="7">
      <t>ニョライ</t>
    </rPh>
    <rPh sb="7" eb="8">
      <t>オヨ</t>
    </rPh>
    <rPh sb="8" eb="10">
      <t>リョウワキ</t>
    </rPh>
    <rPh sb="10" eb="11">
      <t>サムライ</t>
    </rPh>
    <rPh sb="11" eb="13">
      <t>リツゾウ</t>
    </rPh>
    <phoneticPr fontId="2"/>
  </si>
  <si>
    <t>木造十一面観音立像</t>
  </si>
  <si>
    <t>青松院</t>
    <rPh sb="0" eb="1">
      <t>アオ</t>
    </rPh>
    <rPh sb="1" eb="2">
      <t>マツ</t>
    </rPh>
    <rPh sb="2" eb="3">
      <t>イン</t>
    </rPh>
    <phoneticPr fontId="2"/>
  </si>
  <si>
    <t>石造地蔵菩薩坐像</t>
  </si>
  <si>
    <t>木造釈迦如来立像</t>
  </si>
  <si>
    <t>木造釈迦如来坐像</t>
  </si>
  <si>
    <t>安国寺</t>
    <rPh sb="0" eb="1">
      <t>アン</t>
    </rPh>
    <rPh sb="1" eb="2">
      <t>コク</t>
    </rPh>
    <rPh sb="2" eb="3">
      <t>テラ</t>
    </rPh>
    <phoneticPr fontId="2"/>
  </si>
  <si>
    <t>木造薬師如来坐像</t>
    <rPh sb="0" eb="2">
      <t>モクゾウ</t>
    </rPh>
    <rPh sb="2" eb="4">
      <t>ヤクシ</t>
    </rPh>
    <rPh sb="4" eb="6">
      <t>ニョライ</t>
    </rPh>
    <rPh sb="6" eb="7">
      <t>ザ</t>
    </rPh>
    <rPh sb="7" eb="8">
      <t>ゾウ</t>
    </rPh>
    <phoneticPr fontId="2"/>
  </si>
  <si>
    <t>木造薬師十二神将像</t>
    <rPh sb="0" eb="2">
      <t>モクゾウ</t>
    </rPh>
    <rPh sb="2" eb="4">
      <t>ヤクシ</t>
    </rPh>
    <rPh sb="4" eb="8">
      <t>ジュウニシンショウ</t>
    </rPh>
    <rPh sb="8" eb="9">
      <t>ゾウ</t>
    </rPh>
    <phoneticPr fontId="2"/>
  </si>
  <si>
    <t>木造源頼朝坐像</t>
    <rPh sb="0" eb="2">
      <t>モクゾウ</t>
    </rPh>
    <rPh sb="2" eb="3">
      <t>ゲン</t>
    </rPh>
    <rPh sb="3" eb="4">
      <t>タヨ</t>
    </rPh>
    <rPh sb="4" eb="5">
      <t>アサ</t>
    </rPh>
    <rPh sb="5" eb="6">
      <t>ザ</t>
    </rPh>
    <rPh sb="6" eb="7">
      <t>ゾウ</t>
    </rPh>
    <phoneticPr fontId="2"/>
  </si>
  <si>
    <t>木造役行者及び二鬼像</t>
    <rPh sb="0" eb="2">
      <t>モクゾウ</t>
    </rPh>
    <rPh sb="2" eb="3">
      <t>ヤク</t>
    </rPh>
    <rPh sb="3" eb="5">
      <t>ギョウジャ</t>
    </rPh>
    <rPh sb="5" eb="6">
      <t>オヨ</t>
    </rPh>
    <rPh sb="7" eb="8">
      <t>ニ</t>
    </rPh>
    <rPh sb="8" eb="9">
      <t>オニ</t>
    </rPh>
    <rPh sb="9" eb="10">
      <t>ゾウ</t>
    </rPh>
    <phoneticPr fontId="2"/>
  </si>
  <si>
    <t>円楽寺</t>
    <rPh sb="0" eb="1">
      <t>エン</t>
    </rPh>
    <rPh sb="1" eb="2">
      <t>ラク</t>
    </rPh>
    <rPh sb="2" eb="3">
      <t>テラ</t>
    </rPh>
    <phoneticPr fontId="2"/>
  </si>
  <si>
    <t>銅造観世音菩薩立像</t>
    <rPh sb="0" eb="1">
      <t>ドウゾウ</t>
    </rPh>
    <rPh sb="1" eb="2">
      <t>ゾウ</t>
    </rPh>
    <rPh sb="2" eb="3">
      <t>カン</t>
    </rPh>
    <rPh sb="3" eb="4">
      <t>ヨ</t>
    </rPh>
    <rPh sb="4" eb="5">
      <t>オト</t>
    </rPh>
    <rPh sb="5" eb="6">
      <t>ホク</t>
    </rPh>
    <rPh sb="6" eb="7">
      <t>サツ</t>
    </rPh>
    <rPh sb="7" eb="8">
      <t>リツ</t>
    </rPh>
    <rPh sb="8" eb="9">
      <t>ゾウ</t>
    </rPh>
    <phoneticPr fontId="2"/>
  </si>
  <si>
    <t>木造釈迦如来坐像</t>
    <rPh sb="0" eb="2">
      <t>モクゾウ</t>
    </rPh>
    <rPh sb="2" eb="4">
      <t>シャカ</t>
    </rPh>
    <rPh sb="4" eb="6">
      <t>ニョライ</t>
    </rPh>
    <rPh sb="6" eb="7">
      <t>ザ</t>
    </rPh>
    <rPh sb="7" eb="8">
      <t>ゾウ</t>
    </rPh>
    <phoneticPr fontId="2"/>
  </si>
  <si>
    <t>東禅寺</t>
    <rPh sb="0" eb="1">
      <t>トウ</t>
    </rPh>
    <rPh sb="1" eb="2">
      <t>ゼン</t>
    </rPh>
    <rPh sb="2" eb="3">
      <t>ジ</t>
    </rPh>
    <phoneticPr fontId="7"/>
  </si>
  <si>
    <t>円光院</t>
    <rPh sb="0" eb="1">
      <t>エン</t>
    </rPh>
    <rPh sb="1" eb="2">
      <t>ヒカリ</t>
    </rPh>
    <rPh sb="2" eb="3">
      <t>イン</t>
    </rPh>
    <phoneticPr fontId="2"/>
  </si>
  <si>
    <t>福王寺</t>
    <rPh sb="0" eb="1">
      <t>フク</t>
    </rPh>
    <rPh sb="1" eb="2">
      <t>オウ</t>
    </rPh>
    <rPh sb="2" eb="3">
      <t>テラ</t>
    </rPh>
    <phoneticPr fontId="2"/>
  </si>
  <si>
    <t>法泉寺夢窓国師坐像1軀</t>
    <rPh sb="0" eb="1">
      <t>ホウ</t>
    </rPh>
    <rPh sb="1" eb="2">
      <t>セン</t>
    </rPh>
    <rPh sb="2" eb="3">
      <t>ジ</t>
    </rPh>
    <rPh sb="3" eb="4">
      <t>ユメ</t>
    </rPh>
    <rPh sb="4" eb="5">
      <t>マド</t>
    </rPh>
    <rPh sb="5" eb="6">
      <t>クニ</t>
    </rPh>
    <rPh sb="6" eb="7">
      <t>シ</t>
    </rPh>
    <rPh sb="7" eb="8">
      <t>ザ</t>
    </rPh>
    <rPh sb="8" eb="9">
      <t>ゾウ</t>
    </rPh>
    <phoneticPr fontId="2"/>
  </si>
  <si>
    <t>法泉寺釈迦如来坐像1軀</t>
    <rPh sb="0" eb="1">
      <t>ホウ</t>
    </rPh>
    <rPh sb="1" eb="2">
      <t>セン</t>
    </rPh>
    <rPh sb="2" eb="3">
      <t>ジ</t>
    </rPh>
    <rPh sb="3" eb="5">
      <t>シャカ</t>
    </rPh>
    <rPh sb="5" eb="7">
      <t>ニョライ</t>
    </rPh>
    <rPh sb="7" eb="8">
      <t>ザ</t>
    </rPh>
    <rPh sb="8" eb="9">
      <t>ゾウ</t>
    </rPh>
    <phoneticPr fontId="2"/>
  </si>
  <si>
    <t>木造不動明王立像</t>
    <rPh sb="0" eb="2">
      <t>モクゾウ</t>
    </rPh>
    <rPh sb="2" eb="4">
      <t>フドウ</t>
    </rPh>
    <rPh sb="4" eb="5">
      <t>メイ</t>
    </rPh>
    <rPh sb="5" eb="6">
      <t>オウ</t>
    </rPh>
    <rPh sb="6" eb="7">
      <t>リツ</t>
    </rPh>
    <rPh sb="7" eb="8">
      <t>ゾウ</t>
    </rPh>
    <phoneticPr fontId="2"/>
  </si>
  <si>
    <t>長宝寺</t>
    <rPh sb="0" eb="1">
      <t>チョウ</t>
    </rPh>
    <rPh sb="1" eb="2">
      <t>ホウ</t>
    </rPh>
    <rPh sb="2" eb="3">
      <t>ジ</t>
    </rPh>
    <phoneticPr fontId="2"/>
  </si>
  <si>
    <t>木造夢窓国師坐像</t>
    <rPh sb="0" eb="2">
      <t>モクゾウ</t>
    </rPh>
    <rPh sb="2" eb="3">
      <t>ユメ</t>
    </rPh>
    <rPh sb="3" eb="4">
      <t>マド</t>
    </rPh>
    <rPh sb="4" eb="5">
      <t>クニ</t>
    </rPh>
    <rPh sb="5" eb="6">
      <t>シ</t>
    </rPh>
    <rPh sb="6" eb="7">
      <t>ザ</t>
    </rPh>
    <rPh sb="7" eb="8">
      <t>ゾウ</t>
    </rPh>
    <phoneticPr fontId="2"/>
  </si>
  <si>
    <t>勝善寺</t>
    <rPh sb="0" eb="1">
      <t>ショウ</t>
    </rPh>
    <rPh sb="1" eb="2">
      <t>ゼン</t>
    </rPh>
    <rPh sb="2" eb="3">
      <t>ジ</t>
    </rPh>
    <phoneticPr fontId="2"/>
  </si>
  <si>
    <t>木造阿弥陀如来立像</t>
    <rPh sb="0" eb="2">
      <t>モクゾウ</t>
    </rPh>
    <rPh sb="2" eb="5">
      <t>アミダ</t>
    </rPh>
    <rPh sb="5" eb="7">
      <t>ニョライ</t>
    </rPh>
    <rPh sb="7" eb="8">
      <t>リツ</t>
    </rPh>
    <rPh sb="8" eb="9">
      <t>ゾウ</t>
    </rPh>
    <phoneticPr fontId="2"/>
  </si>
  <si>
    <t>清泰寺</t>
    <rPh sb="0" eb="1">
      <t>セイ</t>
    </rPh>
    <rPh sb="1" eb="2">
      <t>タイ</t>
    </rPh>
    <rPh sb="2" eb="3">
      <t>ジ</t>
    </rPh>
    <phoneticPr fontId="2"/>
  </si>
  <si>
    <t>木造地蔵菩薩立像</t>
    <rPh sb="0" eb="2">
      <t>モクゾウ</t>
    </rPh>
    <rPh sb="2" eb="4">
      <t>ジゾウ</t>
    </rPh>
    <rPh sb="4" eb="6">
      <t>ボサツ</t>
    </rPh>
    <rPh sb="6" eb="7">
      <t>リツ</t>
    </rPh>
    <rPh sb="7" eb="8">
      <t>ゾウ</t>
    </rPh>
    <phoneticPr fontId="2"/>
  </si>
  <si>
    <t>逍遙院</t>
    <rPh sb="0" eb="1">
      <t>ショウ</t>
    </rPh>
    <rPh sb="1" eb="2">
      <t>ハルカ</t>
    </rPh>
    <rPh sb="2" eb="3">
      <t>イン</t>
    </rPh>
    <phoneticPr fontId="2"/>
  </si>
  <si>
    <t>木造源実朝坐像</t>
    <rPh sb="0" eb="2">
      <t>モクゾウ</t>
    </rPh>
    <rPh sb="2" eb="3">
      <t>ゲン</t>
    </rPh>
    <rPh sb="3" eb="4">
      <t>ジツ</t>
    </rPh>
    <rPh sb="4" eb="5">
      <t>アサ</t>
    </rPh>
    <rPh sb="5" eb="6">
      <t>ザ</t>
    </rPh>
    <rPh sb="6" eb="7">
      <t>ゾウ</t>
    </rPh>
    <phoneticPr fontId="2"/>
  </si>
  <si>
    <t>木造本田善光坐像</t>
    <rPh sb="0" eb="2">
      <t>モクゾウ</t>
    </rPh>
    <rPh sb="2" eb="4">
      <t>ホンダ</t>
    </rPh>
    <rPh sb="4" eb="6">
      <t>ヨシミツ</t>
    </rPh>
    <rPh sb="6" eb="8">
      <t>ザゾウ</t>
    </rPh>
    <phoneticPr fontId="2"/>
  </si>
  <si>
    <t>木造本田善光夫人坐像</t>
    <rPh sb="0" eb="2">
      <t>モクゾウ</t>
    </rPh>
    <rPh sb="2" eb="4">
      <t>ホンダ</t>
    </rPh>
    <rPh sb="4" eb="6">
      <t>ヨシミツ</t>
    </rPh>
    <rPh sb="6" eb="7">
      <t>オット</t>
    </rPh>
    <rPh sb="7" eb="8">
      <t>テンニン</t>
    </rPh>
    <rPh sb="8" eb="10">
      <t>ザゾウ</t>
    </rPh>
    <phoneticPr fontId="2"/>
  </si>
  <si>
    <t>木造法然上人坐像</t>
    <rPh sb="0" eb="2">
      <t>モクゾウ</t>
    </rPh>
    <rPh sb="2" eb="3">
      <t>ホウ</t>
    </rPh>
    <rPh sb="3" eb="4">
      <t>ゼン</t>
    </rPh>
    <rPh sb="4" eb="5">
      <t>ウエ</t>
    </rPh>
    <rPh sb="5" eb="6">
      <t>ニン</t>
    </rPh>
    <rPh sb="6" eb="7">
      <t>ザ</t>
    </rPh>
    <rPh sb="7" eb="8">
      <t>ゾウ</t>
    </rPh>
    <phoneticPr fontId="2"/>
  </si>
  <si>
    <t>木造蓮生法師坐像</t>
    <rPh sb="0" eb="2">
      <t>モクゾウ</t>
    </rPh>
    <rPh sb="2" eb="3">
      <t>レン</t>
    </rPh>
    <rPh sb="3" eb="4">
      <t>セイ</t>
    </rPh>
    <rPh sb="4" eb="5">
      <t>ホウ</t>
    </rPh>
    <rPh sb="5" eb="6">
      <t>シ</t>
    </rPh>
    <rPh sb="6" eb="8">
      <t>ザゾウ</t>
    </rPh>
    <phoneticPr fontId="2"/>
  </si>
  <si>
    <t>木造玄和居士坐像</t>
    <rPh sb="0" eb="2">
      <t>モクゾウ</t>
    </rPh>
    <rPh sb="2" eb="3">
      <t>ゲン</t>
    </rPh>
    <rPh sb="3" eb="4">
      <t>ワ</t>
    </rPh>
    <rPh sb="4" eb="5">
      <t>キョ</t>
    </rPh>
    <rPh sb="5" eb="6">
      <t>シ</t>
    </rPh>
    <rPh sb="6" eb="8">
      <t>ザゾウ</t>
    </rPh>
    <phoneticPr fontId="2"/>
  </si>
  <si>
    <t>宇波刀神社神像群</t>
    <rPh sb="0" eb="1">
      <t>ウ</t>
    </rPh>
    <rPh sb="1" eb="2">
      <t>ナミ</t>
    </rPh>
    <rPh sb="2" eb="3">
      <t>カタナ</t>
    </rPh>
    <rPh sb="3" eb="5">
      <t>ジンジャ</t>
    </rPh>
    <rPh sb="5" eb="6">
      <t>カミ</t>
    </rPh>
    <rPh sb="6" eb="7">
      <t>ゾウ</t>
    </rPh>
    <rPh sb="7" eb="8">
      <t>グン</t>
    </rPh>
    <phoneticPr fontId="2"/>
  </si>
  <si>
    <t>宇波刀神社</t>
    <rPh sb="0" eb="1">
      <t>ウ</t>
    </rPh>
    <rPh sb="1" eb="2">
      <t>ナミ</t>
    </rPh>
    <rPh sb="2" eb="3">
      <t>カタナ</t>
    </rPh>
    <rPh sb="3" eb="5">
      <t>ジンジャ</t>
    </rPh>
    <phoneticPr fontId="2"/>
  </si>
  <si>
    <t>木造薬師如来立像</t>
    <rPh sb="0" eb="2">
      <t>モクゾウ</t>
    </rPh>
    <rPh sb="2" eb="4">
      <t>ヤクシ</t>
    </rPh>
    <rPh sb="4" eb="6">
      <t>ニョライ</t>
    </rPh>
    <rPh sb="6" eb="7">
      <t>タ</t>
    </rPh>
    <rPh sb="7" eb="8">
      <t>ゾウ</t>
    </rPh>
    <phoneticPr fontId="2"/>
  </si>
  <si>
    <t>敬泉寺木造十一面観音立像</t>
    <rPh sb="0" eb="1">
      <t>ケイ</t>
    </rPh>
    <rPh sb="1" eb="2">
      <t>イズミ</t>
    </rPh>
    <rPh sb="2" eb="3">
      <t>テラ</t>
    </rPh>
    <rPh sb="3" eb="5">
      <t>モクゾウ</t>
    </rPh>
    <rPh sb="5" eb="8">
      <t>ジュウイチメン</t>
    </rPh>
    <rPh sb="8" eb="10">
      <t>カンノン</t>
    </rPh>
    <rPh sb="10" eb="11">
      <t>リツ</t>
    </rPh>
    <rPh sb="11" eb="12">
      <t>ゾウ</t>
    </rPh>
    <phoneticPr fontId="2"/>
  </si>
  <si>
    <t>敬泉寺</t>
    <rPh sb="0" eb="1">
      <t>ケイ</t>
    </rPh>
    <rPh sb="1" eb="2">
      <t>イズミ</t>
    </rPh>
    <rPh sb="2" eb="3">
      <t>テラ</t>
    </rPh>
    <phoneticPr fontId="2"/>
  </si>
  <si>
    <t>絵画</t>
  </si>
  <si>
    <t>絹本著色武田信虎夫人像</t>
    <rPh sb="0" eb="1">
      <t>キヌ</t>
    </rPh>
    <rPh sb="1" eb="2">
      <t>ホン</t>
    </rPh>
    <rPh sb="2" eb="3">
      <t>チョ</t>
    </rPh>
    <rPh sb="3" eb="4">
      <t>イロ</t>
    </rPh>
    <rPh sb="4" eb="6">
      <t>タケダ</t>
    </rPh>
    <rPh sb="6" eb="7">
      <t>ノブ</t>
    </rPh>
    <rPh sb="7" eb="8">
      <t>トラ</t>
    </rPh>
    <rPh sb="8" eb="10">
      <t>フジン</t>
    </rPh>
    <rPh sb="10" eb="11">
      <t>ゾウ</t>
    </rPh>
    <phoneticPr fontId="2"/>
  </si>
  <si>
    <t>長禅寺</t>
    <rPh sb="0" eb="1">
      <t>チョウ</t>
    </rPh>
    <rPh sb="1" eb="2">
      <t>ゼン</t>
    </rPh>
    <rPh sb="2" eb="3">
      <t>テラ</t>
    </rPh>
    <phoneticPr fontId="2"/>
  </si>
  <si>
    <t>絹本著色武田信虎像</t>
    <rPh sb="0" eb="1">
      <t>キヌ</t>
    </rPh>
    <rPh sb="1" eb="2">
      <t>ホン</t>
    </rPh>
    <rPh sb="2" eb="3">
      <t>チョ</t>
    </rPh>
    <rPh sb="3" eb="4">
      <t>イロ</t>
    </rPh>
    <rPh sb="4" eb="6">
      <t>タケダ</t>
    </rPh>
    <rPh sb="6" eb="7">
      <t>ノブ</t>
    </rPh>
    <rPh sb="7" eb="8">
      <t>トラ</t>
    </rPh>
    <rPh sb="8" eb="9">
      <t>ゾウ</t>
    </rPh>
    <phoneticPr fontId="2"/>
  </si>
  <si>
    <t>大泉寺</t>
    <rPh sb="0" eb="2">
      <t>オオイズミ</t>
    </rPh>
    <rPh sb="2" eb="3">
      <t>デラ</t>
    </rPh>
    <phoneticPr fontId="2"/>
  </si>
  <si>
    <t>絹本墨画松梅図</t>
    <rPh sb="0" eb="1">
      <t>キヌ</t>
    </rPh>
    <rPh sb="1" eb="2">
      <t>ホン</t>
    </rPh>
    <rPh sb="2" eb="3">
      <t>スミ</t>
    </rPh>
    <rPh sb="3" eb="4">
      <t>ガ</t>
    </rPh>
    <rPh sb="4" eb="5">
      <t>マツ</t>
    </rPh>
    <rPh sb="5" eb="6">
      <t>ウメ</t>
    </rPh>
    <rPh sb="6" eb="7">
      <t>ズ</t>
    </rPh>
    <phoneticPr fontId="2"/>
  </si>
  <si>
    <t>絹本著色釈迦三尊十八羅漢図</t>
    <rPh sb="0" eb="1">
      <t>キヌ</t>
    </rPh>
    <rPh sb="1" eb="2">
      <t>ホン</t>
    </rPh>
    <rPh sb="2" eb="3">
      <t>チョ</t>
    </rPh>
    <rPh sb="3" eb="4">
      <t>イロ</t>
    </rPh>
    <rPh sb="4" eb="6">
      <t>シャカ</t>
    </rPh>
    <rPh sb="6" eb="8">
      <t>サンゾン</t>
    </rPh>
    <rPh sb="8" eb="10">
      <t>ジュウハチ</t>
    </rPh>
    <rPh sb="10" eb="11">
      <t>ラ</t>
    </rPh>
    <rPh sb="11" eb="12">
      <t>カン</t>
    </rPh>
    <rPh sb="12" eb="13">
      <t>ズ</t>
    </rPh>
    <phoneticPr fontId="2"/>
  </si>
  <si>
    <t>一蓮寺</t>
    <rPh sb="0" eb="1">
      <t>イチ</t>
    </rPh>
    <rPh sb="1" eb="2">
      <t>ハス</t>
    </rPh>
    <rPh sb="2" eb="3">
      <t>ジ</t>
    </rPh>
    <phoneticPr fontId="2"/>
  </si>
  <si>
    <t>絹本著色浄土曼荼羅図</t>
    <rPh sb="0" eb="1">
      <t>キヌ</t>
    </rPh>
    <rPh sb="1" eb="2">
      <t>ホン</t>
    </rPh>
    <rPh sb="2" eb="3">
      <t>チョ</t>
    </rPh>
    <rPh sb="3" eb="4">
      <t>イロ</t>
    </rPh>
    <rPh sb="4" eb="5">
      <t>ジョウ</t>
    </rPh>
    <rPh sb="5" eb="6">
      <t>ド</t>
    </rPh>
    <rPh sb="6" eb="7">
      <t>マン</t>
    </rPh>
    <rPh sb="7" eb="8">
      <t>ド</t>
    </rPh>
    <rPh sb="8" eb="9">
      <t>ラ</t>
    </rPh>
    <rPh sb="9" eb="10">
      <t>ズ</t>
    </rPh>
    <phoneticPr fontId="2"/>
  </si>
  <si>
    <t>紙本著色渡唐天神像</t>
    <rPh sb="0" eb="1">
      <t>カミ</t>
    </rPh>
    <rPh sb="1" eb="2">
      <t>ホン</t>
    </rPh>
    <rPh sb="2" eb="3">
      <t>チョ</t>
    </rPh>
    <rPh sb="3" eb="4">
      <t>イロ</t>
    </rPh>
    <rPh sb="4" eb="5">
      <t>ワタ</t>
    </rPh>
    <rPh sb="5" eb="6">
      <t>トウ</t>
    </rPh>
    <rPh sb="6" eb="8">
      <t>テンジン</t>
    </rPh>
    <rPh sb="8" eb="9">
      <t>ゾウ</t>
    </rPh>
    <phoneticPr fontId="2"/>
  </si>
  <si>
    <t>絹本著色雪田和尚画像</t>
    <rPh sb="0" eb="1">
      <t>キヌ</t>
    </rPh>
    <rPh sb="1" eb="2">
      <t>ホン</t>
    </rPh>
    <rPh sb="2" eb="3">
      <t>チョ</t>
    </rPh>
    <rPh sb="3" eb="4">
      <t>イロ</t>
    </rPh>
    <rPh sb="4" eb="5">
      <t>ユキ</t>
    </rPh>
    <rPh sb="5" eb="6">
      <t>タ</t>
    </rPh>
    <rPh sb="6" eb="7">
      <t>ワ</t>
    </rPh>
    <rPh sb="7" eb="8">
      <t>ショウ</t>
    </rPh>
    <rPh sb="8" eb="9">
      <t>ガ</t>
    </rPh>
    <rPh sb="9" eb="10">
      <t>ゾウ</t>
    </rPh>
    <phoneticPr fontId="2"/>
  </si>
  <si>
    <t>恵運院</t>
    <rPh sb="0" eb="1">
      <t>ケイ</t>
    </rPh>
    <rPh sb="1" eb="2">
      <t>ウン</t>
    </rPh>
    <rPh sb="2" eb="3">
      <t>イン</t>
    </rPh>
    <phoneticPr fontId="2"/>
  </si>
  <si>
    <t>絹本著色柳沢吉保像（自賛）狩野常信筆</t>
  </si>
  <si>
    <t>絹本著色善光寺如来絵伝</t>
    <rPh sb="0" eb="1">
      <t>キヌ</t>
    </rPh>
    <rPh sb="1" eb="2">
      <t>ホン</t>
    </rPh>
    <rPh sb="2" eb="3">
      <t>チョ</t>
    </rPh>
    <rPh sb="3" eb="4">
      <t>イロ</t>
    </rPh>
    <rPh sb="4" eb="7">
      <t>ゼンコウジ</t>
    </rPh>
    <rPh sb="7" eb="9">
      <t>ニョライ</t>
    </rPh>
    <rPh sb="9" eb="10">
      <t>エ</t>
    </rPh>
    <rPh sb="10" eb="11">
      <t>デン</t>
    </rPh>
    <phoneticPr fontId="2"/>
  </si>
  <si>
    <t>絹本著色柿本人麻呂像</t>
    <rPh sb="0" eb="1">
      <t>キヌ</t>
    </rPh>
    <rPh sb="1" eb="2">
      <t>モト</t>
    </rPh>
    <rPh sb="2" eb="3">
      <t>チョ</t>
    </rPh>
    <rPh sb="3" eb="4">
      <t>イロ</t>
    </rPh>
    <rPh sb="4" eb="5">
      <t>カキ</t>
    </rPh>
    <rPh sb="5" eb="6">
      <t>ホン</t>
    </rPh>
    <rPh sb="6" eb="7">
      <t>ニン</t>
    </rPh>
    <rPh sb="7" eb="8">
      <t>アサ</t>
    </rPh>
    <rPh sb="8" eb="9">
      <t>ロ</t>
    </rPh>
    <rPh sb="9" eb="10">
      <t>ゾウ</t>
    </rPh>
    <phoneticPr fontId="2"/>
  </si>
  <si>
    <t>絹本著色束帯天神像</t>
    <rPh sb="0" eb="1">
      <t>キヌ</t>
    </rPh>
    <rPh sb="1" eb="2">
      <t>ホン</t>
    </rPh>
    <rPh sb="2" eb="3">
      <t>チョ</t>
    </rPh>
    <rPh sb="3" eb="4">
      <t>ショク</t>
    </rPh>
    <rPh sb="4" eb="5">
      <t>ソク</t>
    </rPh>
    <rPh sb="5" eb="6">
      <t>タイ</t>
    </rPh>
    <rPh sb="6" eb="8">
      <t>テンジン</t>
    </rPh>
    <rPh sb="8" eb="9">
      <t>ゾウ</t>
    </rPh>
    <phoneticPr fontId="2"/>
  </si>
  <si>
    <t>絹本墨画不動明王図</t>
    <rPh sb="0" eb="1">
      <t>キヌ</t>
    </rPh>
    <rPh sb="1" eb="2">
      <t>ホン</t>
    </rPh>
    <rPh sb="2" eb="3">
      <t>スミ</t>
    </rPh>
    <rPh sb="3" eb="4">
      <t>ガ</t>
    </rPh>
    <rPh sb="4" eb="6">
      <t>フドウ</t>
    </rPh>
    <rPh sb="6" eb="7">
      <t>メイ</t>
    </rPh>
    <rPh sb="7" eb="8">
      <t>オウ</t>
    </rPh>
    <rPh sb="8" eb="9">
      <t>ズ</t>
    </rPh>
    <phoneticPr fontId="2"/>
  </si>
  <si>
    <t>絹本著色阿弥陀三尊来迎図</t>
    <rPh sb="0" eb="1">
      <t>キヌ</t>
    </rPh>
    <rPh sb="1" eb="2">
      <t>ホン</t>
    </rPh>
    <rPh sb="2" eb="3">
      <t>チョ</t>
    </rPh>
    <rPh sb="3" eb="4">
      <t>イロ</t>
    </rPh>
    <rPh sb="4" eb="7">
      <t>アミダ</t>
    </rPh>
    <rPh sb="7" eb="8">
      <t>サン</t>
    </rPh>
    <rPh sb="8" eb="9">
      <t>ソン</t>
    </rPh>
    <rPh sb="9" eb="10">
      <t>ライ</t>
    </rPh>
    <rPh sb="10" eb="11">
      <t>ムカ</t>
    </rPh>
    <rPh sb="11" eb="12">
      <t>ズ</t>
    </rPh>
    <phoneticPr fontId="2"/>
  </si>
  <si>
    <t>絹本紺地金泥阿弥陀三尊像</t>
    <rPh sb="0" eb="1">
      <t>キヌ</t>
    </rPh>
    <rPh sb="1" eb="2">
      <t>ホン</t>
    </rPh>
    <rPh sb="2" eb="3">
      <t>コン</t>
    </rPh>
    <rPh sb="3" eb="4">
      <t>チ</t>
    </rPh>
    <rPh sb="4" eb="5">
      <t>キン</t>
    </rPh>
    <rPh sb="5" eb="6">
      <t>ドロ</t>
    </rPh>
    <rPh sb="6" eb="9">
      <t>アミダ</t>
    </rPh>
    <rPh sb="9" eb="10">
      <t>サン</t>
    </rPh>
    <rPh sb="10" eb="11">
      <t>ソン</t>
    </rPh>
    <rPh sb="11" eb="12">
      <t>ゾウ</t>
    </rPh>
    <phoneticPr fontId="2"/>
  </si>
  <si>
    <t>天尊躰寺</t>
    <rPh sb="0" eb="1">
      <t>テン</t>
    </rPh>
    <rPh sb="1" eb="2">
      <t>ミコト</t>
    </rPh>
    <rPh sb="2" eb="3">
      <t>カラダ</t>
    </rPh>
    <rPh sb="3" eb="4">
      <t>テラ</t>
    </rPh>
    <phoneticPr fontId="2"/>
  </si>
  <si>
    <t>麻布朱地著色地蔵十王図</t>
    <rPh sb="0" eb="2">
      <t>アザブ</t>
    </rPh>
    <rPh sb="2" eb="3">
      <t>シュ</t>
    </rPh>
    <rPh sb="3" eb="4">
      <t>チ</t>
    </rPh>
    <rPh sb="4" eb="5">
      <t>チョ</t>
    </rPh>
    <rPh sb="5" eb="6">
      <t>イロ</t>
    </rPh>
    <rPh sb="6" eb="8">
      <t>ジゾウ</t>
    </rPh>
    <rPh sb="8" eb="10">
      <t>ジュウオウ</t>
    </rPh>
    <rPh sb="10" eb="11">
      <t>ズ</t>
    </rPh>
    <phoneticPr fontId="2"/>
  </si>
  <si>
    <t>書跡</t>
  </si>
  <si>
    <t>坂田家文書</t>
    <rPh sb="0" eb="2">
      <t>サカタ</t>
    </rPh>
    <rPh sb="2" eb="3">
      <t>イエ</t>
    </rPh>
    <rPh sb="3" eb="5">
      <t>ブンショ</t>
    </rPh>
    <phoneticPr fontId="2"/>
  </si>
  <si>
    <t>蘭渓道隆書簡</t>
    <rPh sb="0" eb="1">
      <t>ラン</t>
    </rPh>
    <rPh sb="1" eb="2">
      <t>ケイ</t>
    </rPh>
    <rPh sb="2" eb="3">
      <t>ミチ</t>
    </rPh>
    <rPh sb="3" eb="4">
      <t>リュウ</t>
    </rPh>
    <rPh sb="4" eb="5">
      <t>ショ</t>
    </rPh>
    <rPh sb="5" eb="6">
      <t>カン</t>
    </rPh>
    <phoneticPr fontId="2"/>
  </si>
  <si>
    <t>大泉寺文書</t>
    <rPh sb="0" eb="2">
      <t>オオイズミ</t>
    </rPh>
    <rPh sb="2" eb="3">
      <t>デラ</t>
    </rPh>
    <rPh sb="3" eb="5">
      <t>ブンショ</t>
    </rPh>
    <phoneticPr fontId="2"/>
  </si>
  <si>
    <t>祇園寺文書</t>
    <rPh sb="0" eb="2">
      <t>ギオン</t>
    </rPh>
    <rPh sb="2" eb="3">
      <t>テラ</t>
    </rPh>
    <rPh sb="3" eb="5">
      <t>ブンショ</t>
    </rPh>
    <phoneticPr fontId="2"/>
  </si>
  <si>
    <t>一蓮寺過去帳</t>
    <rPh sb="0" eb="1">
      <t>イチ</t>
    </rPh>
    <rPh sb="1" eb="2">
      <t>ハス</t>
    </rPh>
    <rPh sb="2" eb="3">
      <t>ジ</t>
    </rPh>
    <rPh sb="3" eb="5">
      <t>カコ</t>
    </rPh>
    <rPh sb="5" eb="6">
      <t>チョウ</t>
    </rPh>
    <phoneticPr fontId="2"/>
  </si>
  <si>
    <t>紙本墨書猘狗経</t>
    <rPh sb="0" eb="1">
      <t>カミ</t>
    </rPh>
    <rPh sb="1" eb="2">
      <t>ホン</t>
    </rPh>
    <rPh sb="2" eb="3">
      <t>スミ</t>
    </rPh>
    <rPh sb="3" eb="4">
      <t>ショ</t>
    </rPh>
    <rPh sb="4" eb="5">
      <t>セイ</t>
    </rPh>
    <rPh sb="5" eb="6">
      <t>イヌ</t>
    </rPh>
    <rPh sb="6" eb="7">
      <t>ケイ</t>
    </rPh>
    <phoneticPr fontId="2"/>
  </si>
  <si>
    <t>義雲院</t>
    <rPh sb="0" eb="1">
      <t>ヨシ</t>
    </rPh>
    <rPh sb="1" eb="2">
      <t>クモ</t>
    </rPh>
    <rPh sb="2" eb="3">
      <t>イン</t>
    </rPh>
    <phoneticPr fontId="2"/>
  </si>
  <si>
    <t>日枝神社大般若経</t>
    <rPh sb="0" eb="2">
      <t>ヒエ</t>
    </rPh>
    <rPh sb="2" eb="4">
      <t>ジンジャ</t>
    </rPh>
    <rPh sb="4" eb="7">
      <t>ダイハンニャ</t>
    </rPh>
    <rPh sb="7" eb="8">
      <t>キョウ</t>
    </rPh>
    <phoneticPr fontId="2"/>
  </si>
  <si>
    <t>武田信玄和漢連句</t>
    <rPh sb="0" eb="2">
      <t>タケダ</t>
    </rPh>
    <rPh sb="2" eb="4">
      <t>シンゲン</t>
    </rPh>
    <rPh sb="4" eb="5">
      <t>ワ</t>
    </rPh>
    <rPh sb="5" eb="6">
      <t>カラ</t>
    </rPh>
    <rPh sb="6" eb="7">
      <t>レン</t>
    </rPh>
    <rPh sb="7" eb="8">
      <t>ク</t>
    </rPh>
    <phoneticPr fontId="2"/>
  </si>
  <si>
    <t>積翠寺</t>
    <rPh sb="0" eb="1">
      <t>セキ</t>
    </rPh>
    <rPh sb="1" eb="2">
      <t>スイ</t>
    </rPh>
    <rPh sb="2" eb="3">
      <t>ジ</t>
    </rPh>
    <phoneticPr fontId="2"/>
  </si>
  <si>
    <t>紺紙金泥法華経</t>
    <rPh sb="0" eb="1">
      <t>コン</t>
    </rPh>
    <rPh sb="1" eb="2">
      <t>カミ</t>
    </rPh>
    <rPh sb="2" eb="3">
      <t>キン</t>
    </rPh>
    <rPh sb="3" eb="4">
      <t>ドロ</t>
    </rPh>
    <rPh sb="4" eb="5">
      <t>ホウ</t>
    </rPh>
    <rPh sb="5" eb="6">
      <t>ハナ</t>
    </rPh>
    <rPh sb="6" eb="7">
      <t>ケイ</t>
    </rPh>
    <phoneticPr fontId="2"/>
  </si>
  <si>
    <t>恵運院文書</t>
    <rPh sb="0" eb="1">
      <t>ケイ</t>
    </rPh>
    <rPh sb="1" eb="2">
      <t>ウン</t>
    </rPh>
    <rPh sb="2" eb="3">
      <t>イン</t>
    </rPh>
    <rPh sb="3" eb="5">
      <t>ブンショ</t>
    </rPh>
    <phoneticPr fontId="2"/>
  </si>
  <si>
    <t>紙本墨書日蓮書状</t>
    <rPh sb="0" eb="1">
      <t>カミ</t>
    </rPh>
    <rPh sb="1" eb="2">
      <t>ホン</t>
    </rPh>
    <rPh sb="2" eb="3">
      <t>スミ</t>
    </rPh>
    <rPh sb="3" eb="4">
      <t>ショ</t>
    </rPh>
    <rPh sb="4" eb="6">
      <t>ニチレン</t>
    </rPh>
    <rPh sb="6" eb="8">
      <t>ショジョウ</t>
    </rPh>
    <phoneticPr fontId="2"/>
  </si>
  <si>
    <t>信立寺</t>
    <rPh sb="0" eb="1">
      <t>シン</t>
    </rPh>
    <rPh sb="1" eb="2">
      <t>リツ</t>
    </rPh>
    <rPh sb="2" eb="3">
      <t>テラ</t>
    </rPh>
    <phoneticPr fontId="2"/>
  </si>
  <si>
    <t>逍遙院文書</t>
    <rPh sb="0" eb="1">
      <t>ショウ</t>
    </rPh>
    <rPh sb="1" eb="2">
      <t>ハルカ</t>
    </rPh>
    <rPh sb="2" eb="3">
      <t>イン</t>
    </rPh>
    <rPh sb="3" eb="5">
      <t>ブンショ</t>
    </rPh>
    <phoneticPr fontId="2"/>
  </si>
  <si>
    <t>法華寺</t>
    <rPh sb="0" eb="1">
      <t>ホウ</t>
    </rPh>
    <rPh sb="1" eb="2">
      <t>ハナ</t>
    </rPh>
    <rPh sb="2" eb="3">
      <t>テラ</t>
    </rPh>
    <phoneticPr fontId="2"/>
  </si>
  <si>
    <t>円光院文書</t>
    <rPh sb="0" eb="1">
      <t>エン</t>
    </rPh>
    <rPh sb="1" eb="2">
      <t>コウ</t>
    </rPh>
    <rPh sb="2" eb="3">
      <t>イン</t>
    </rPh>
    <rPh sb="3" eb="5">
      <t>ブンショ</t>
    </rPh>
    <phoneticPr fontId="2"/>
  </si>
  <si>
    <t>平成元年4月12日</t>
    <rPh sb="0" eb="2">
      <t>ヘイセイ</t>
    </rPh>
    <rPh sb="2" eb="4">
      <t>ガンネン</t>
    </rPh>
    <rPh sb="5" eb="6">
      <t>ガツ</t>
    </rPh>
    <rPh sb="8" eb="9">
      <t>ニチ</t>
    </rPh>
    <phoneticPr fontId="2"/>
  </si>
  <si>
    <t>武田神社所蔵文書附木箱3箱</t>
    <rPh sb="0" eb="2">
      <t>タケダ</t>
    </rPh>
    <rPh sb="2" eb="4">
      <t>ジンジャ</t>
    </rPh>
    <rPh sb="4" eb="6">
      <t>ショゾウ</t>
    </rPh>
    <rPh sb="6" eb="8">
      <t>ブンショ</t>
    </rPh>
    <rPh sb="8" eb="9">
      <t>ツ</t>
    </rPh>
    <rPh sb="9" eb="11">
      <t>キバコ</t>
    </rPh>
    <rPh sb="12" eb="13">
      <t>ハコ</t>
    </rPh>
    <phoneticPr fontId="2"/>
  </si>
  <si>
    <t>武田神社</t>
    <rPh sb="0" eb="2">
      <t>タケダ</t>
    </rPh>
    <rPh sb="2" eb="4">
      <t>ジンジャ</t>
    </rPh>
    <phoneticPr fontId="2"/>
  </si>
  <si>
    <t>能面</t>
    <rPh sb="0" eb="1">
      <t>ノウ</t>
    </rPh>
    <rPh sb="1" eb="2">
      <t>メン</t>
    </rPh>
    <phoneticPr fontId="2"/>
  </si>
  <si>
    <t>住吉蒔絵手箱</t>
    <rPh sb="0" eb="2">
      <t>スミヨシ</t>
    </rPh>
    <rPh sb="2" eb="3">
      <t>マ</t>
    </rPh>
    <rPh sb="3" eb="4">
      <t>エ</t>
    </rPh>
    <rPh sb="4" eb="6">
      <t>テバコ</t>
    </rPh>
    <phoneticPr fontId="2"/>
  </si>
  <si>
    <t>家紋散蒔絵手箱</t>
    <rPh sb="0" eb="2">
      <t>カモン</t>
    </rPh>
    <rPh sb="2" eb="3">
      <t>サン</t>
    </rPh>
    <rPh sb="3" eb="4">
      <t>ジ</t>
    </rPh>
    <rPh sb="4" eb="5">
      <t>エ</t>
    </rPh>
    <rPh sb="5" eb="7">
      <t>テバコ</t>
    </rPh>
    <phoneticPr fontId="2"/>
  </si>
  <si>
    <t>筏散蒔絵鼓胴</t>
    <rPh sb="0" eb="1">
      <t>イカダ</t>
    </rPh>
    <rPh sb="1" eb="2">
      <t>サン</t>
    </rPh>
    <rPh sb="2" eb="3">
      <t>ジ</t>
    </rPh>
    <rPh sb="3" eb="4">
      <t>エ</t>
    </rPh>
    <rPh sb="4" eb="5">
      <t>コ</t>
    </rPh>
    <rPh sb="5" eb="6">
      <t>ドウ</t>
    </rPh>
    <phoneticPr fontId="2"/>
  </si>
  <si>
    <t>武具散蒔絵鼓胴</t>
    <rPh sb="0" eb="1">
      <t>ブ</t>
    </rPh>
    <rPh sb="1" eb="2">
      <t>グ</t>
    </rPh>
    <rPh sb="2" eb="3">
      <t>サン</t>
    </rPh>
    <rPh sb="3" eb="4">
      <t>マ</t>
    </rPh>
    <rPh sb="4" eb="5">
      <t>エ</t>
    </rPh>
    <rPh sb="5" eb="6">
      <t>ツヅミ</t>
    </rPh>
    <rPh sb="6" eb="7">
      <t>ドウ</t>
    </rPh>
    <phoneticPr fontId="2"/>
  </si>
  <si>
    <t>銅鐘</t>
    <rPh sb="0" eb="1">
      <t>ドウ</t>
    </rPh>
    <rPh sb="1" eb="2">
      <t>カネ</t>
    </rPh>
    <phoneticPr fontId="2"/>
  </si>
  <si>
    <t>金銅金具装笈</t>
    <rPh sb="0" eb="1">
      <t>キン</t>
    </rPh>
    <rPh sb="1" eb="2">
      <t>ドウ</t>
    </rPh>
    <rPh sb="2" eb="4">
      <t>カナグ</t>
    </rPh>
    <rPh sb="4" eb="5">
      <t>ソウ</t>
    </rPh>
    <rPh sb="5" eb="6">
      <t>オイ</t>
    </rPh>
    <phoneticPr fontId="2"/>
  </si>
  <si>
    <t>円光院天目茶碗・赤絵碗</t>
    <rPh sb="0" eb="1">
      <t>エン</t>
    </rPh>
    <rPh sb="1" eb="2">
      <t>コウ</t>
    </rPh>
    <rPh sb="2" eb="3">
      <t>イン</t>
    </rPh>
    <rPh sb="3" eb="4">
      <t>テン</t>
    </rPh>
    <rPh sb="4" eb="5">
      <t>モク</t>
    </rPh>
    <rPh sb="5" eb="7">
      <t>チャワン</t>
    </rPh>
    <rPh sb="8" eb="9">
      <t>アカ</t>
    </rPh>
    <rPh sb="9" eb="10">
      <t>エ</t>
    </rPh>
    <rPh sb="10" eb="11">
      <t>ワン</t>
    </rPh>
    <phoneticPr fontId="2"/>
  </si>
  <si>
    <t>打敷</t>
    <rPh sb="0" eb="1">
      <t>ダ</t>
    </rPh>
    <rPh sb="1" eb="2">
      <t>シキ</t>
    </rPh>
    <phoneticPr fontId="2"/>
  </si>
  <si>
    <t>考古資料</t>
  </si>
  <si>
    <t>山梨県立考古博物館</t>
    <rPh sb="0" eb="3">
      <t>ヤマナシケン</t>
    </rPh>
    <rPh sb="3" eb="4">
      <t>リツ</t>
    </rPh>
    <rPh sb="4" eb="6">
      <t>コウコ</t>
    </rPh>
    <rPh sb="6" eb="9">
      <t>ハクブツカン</t>
    </rPh>
    <phoneticPr fontId="2"/>
  </si>
  <si>
    <t>山梨県立考古博物館</t>
    <phoneticPr fontId="2"/>
  </si>
  <si>
    <t>山梨県立考古博物館</t>
    <rPh sb="0" eb="2">
      <t>ヤマナシ</t>
    </rPh>
    <rPh sb="2" eb="4">
      <t>ケンリツ</t>
    </rPh>
    <rPh sb="4" eb="6">
      <t>コウコ</t>
    </rPh>
    <rPh sb="6" eb="9">
      <t>ハクブツカン</t>
    </rPh>
    <phoneticPr fontId="2"/>
  </si>
  <si>
    <t>外中代遺跡出土暗文絵画土器</t>
    <rPh sb="0" eb="1">
      <t>ガイ</t>
    </rPh>
    <rPh sb="1" eb="2">
      <t>チュウ</t>
    </rPh>
    <rPh sb="2" eb="3">
      <t>ダイ</t>
    </rPh>
    <rPh sb="3" eb="4">
      <t>イ</t>
    </rPh>
    <rPh sb="4" eb="5">
      <t>アト</t>
    </rPh>
    <rPh sb="5" eb="6">
      <t>デ</t>
    </rPh>
    <rPh sb="6" eb="7">
      <t>ツチ</t>
    </rPh>
    <rPh sb="7" eb="8">
      <t>アン</t>
    </rPh>
    <rPh sb="8" eb="9">
      <t>ブン</t>
    </rPh>
    <rPh sb="9" eb="10">
      <t>エ</t>
    </rPh>
    <rPh sb="10" eb="11">
      <t>ガ</t>
    </rPh>
    <rPh sb="11" eb="13">
      <t>ドキ</t>
    </rPh>
    <phoneticPr fontId="2"/>
  </si>
  <si>
    <t>円楽寺経筒付泥塔</t>
    <rPh sb="0" eb="5">
      <t>エンラクテラキョウツツ</t>
    </rPh>
    <rPh sb="5" eb="6">
      <t>ツ</t>
    </rPh>
    <rPh sb="6" eb="8">
      <t>ドロトウ</t>
    </rPh>
    <phoneticPr fontId="2"/>
  </si>
  <si>
    <t>歴史資料</t>
  </si>
  <si>
    <t>右左口区有文書及び関連資料一括</t>
    <rPh sb="0" eb="1">
      <t>ミギ</t>
    </rPh>
    <rPh sb="1" eb="2">
      <t>ヒダリ</t>
    </rPh>
    <rPh sb="2" eb="3">
      <t>クチ</t>
    </rPh>
    <rPh sb="3" eb="4">
      <t>ク</t>
    </rPh>
    <rPh sb="4" eb="5">
      <t>ユウ</t>
    </rPh>
    <rPh sb="5" eb="7">
      <t>モンジョ</t>
    </rPh>
    <rPh sb="7" eb="8">
      <t>オヨ</t>
    </rPh>
    <rPh sb="9" eb="11">
      <t>カンレン</t>
    </rPh>
    <rPh sb="11" eb="13">
      <t>シリョウ</t>
    </rPh>
    <rPh sb="13" eb="15">
      <t>イッカツ</t>
    </rPh>
    <phoneticPr fontId="2"/>
  </si>
  <si>
    <t>宿区</t>
    <rPh sb="0" eb="1">
      <t>シュク</t>
    </rPh>
    <rPh sb="1" eb="2">
      <t>ク</t>
    </rPh>
    <phoneticPr fontId="2"/>
  </si>
  <si>
    <t>郷民擁護碑及び丸山之碑</t>
    <rPh sb="0" eb="5">
      <t>サトミンヨウゴヒ</t>
    </rPh>
    <rPh sb="5" eb="6">
      <t>オヨ</t>
    </rPh>
    <rPh sb="7" eb="10">
      <t>マルヤマノ</t>
    </rPh>
    <rPh sb="10" eb="11">
      <t>ヒ</t>
    </rPh>
    <phoneticPr fontId="2"/>
  </si>
  <si>
    <t>山梨県</t>
    <phoneticPr fontId="2"/>
  </si>
  <si>
    <t>廃般舟院墓石群　外出土品一式</t>
    <rPh sb="0" eb="1">
      <t>ハイ</t>
    </rPh>
    <rPh sb="1" eb="2">
      <t>バン</t>
    </rPh>
    <rPh sb="2" eb="3">
      <t>フネ</t>
    </rPh>
    <rPh sb="3" eb="4">
      <t>イン</t>
    </rPh>
    <rPh sb="4" eb="6">
      <t>ハカイシ</t>
    </rPh>
    <rPh sb="6" eb="7">
      <t>グン</t>
    </rPh>
    <rPh sb="8" eb="9">
      <t>ガイ</t>
    </rPh>
    <rPh sb="9" eb="11">
      <t>シュツド</t>
    </rPh>
    <rPh sb="11" eb="12">
      <t>ヒン</t>
    </rPh>
    <rPh sb="12" eb="14">
      <t>イッシキ</t>
    </rPh>
    <phoneticPr fontId="2"/>
  </si>
  <si>
    <t>旧古府中村日影組村絵図一面</t>
    <rPh sb="0" eb="1">
      <t>キュウ</t>
    </rPh>
    <rPh sb="1" eb="2">
      <t>フル</t>
    </rPh>
    <rPh sb="2" eb="3">
      <t>フ</t>
    </rPh>
    <rPh sb="3" eb="5">
      <t>ナカムラ</t>
    </rPh>
    <rPh sb="5" eb="7">
      <t>ヒカゲ</t>
    </rPh>
    <rPh sb="7" eb="8">
      <t>グミ</t>
    </rPh>
    <rPh sb="8" eb="9">
      <t>ムラ</t>
    </rPh>
    <rPh sb="9" eb="11">
      <t>エズ</t>
    </rPh>
    <rPh sb="11" eb="13">
      <t>イチメン</t>
    </rPh>
    <phoneticPr fontId="2"/>
  </si>
  <si>
    <t>古府中村絵図</t>
    <rPh sb="0" eb="3">
      <t>コフチュウ</t>
    </rPh>
    <rPh sb="3" eb="4">
      <t>ムラ</t>
    </rPh>
    <rPh sb="4" eb="6">
      <t>エズ</t>
    </rPh>
    <phoneticPr fontId="2"/>
  </si>
  <si>
    <t>史跡</t>
  </si>
  <si>
    <t>銚子塚古墳附丸山塚古墳</t>
  </si>
  <si>
    <t>武田氏館跡</t>
    <rPh sb="0" eb="3">
      <t>タケダシ</t>
    </rPh>
    <rPh sb="3" eb="4">
      <t>カン</t>
    </rPh>
    <rPh sb="4" eb="5">
      <t>アト</t>
    </rPh>
    <phoneticPr fontId="2"/>
  </si>
  <si>
    <t>要害山</t>
    <rPh sb="0" eb="2">
      <t>ヨウガイ</t>
    </rPh>
    <rPh sb="2" eb="3">
      <t>ザン</t>
    </rPh>
    <phoneticPr fontId="2"/>
  </si>
  <si>
    <t>甲府市</t>
    <rPh sb="0" eb="3">
      <t>コウフシ</t>
    </rPh>
    <phoneticPr fontId="7"/>
  </si>
  <si>
    <t>大丸山古墳</t>
    <rPh sb="0" eb="2">
      <t>オオマル</t>
    </rPh>
    <rPh sb="2" eb="3">
      <t>ヤマ</t>
    </rPh>
    <rPh sb="3" eb="5">
      <t>コフン</t>
    </rPh>
    <phoneticPr fontId="2"/>
  </si>
  <si>
    <t>甲府城跡</t>
    <rPh sb="0" eb="2">
      <t>コウフ</t>
    </rPh>
    <rPh sb="2" eb="3">
      <t>ジョウ</t>
    </rPh>
    <rPh sb="3" eb="4">
      <t>アト</t>
    </rPh>
    <phoneticPr fontId="2"/>
  </si>
  <si>
    <t>武田信虎の墓</t>
    <rPh sb="0" eb="2">
      <t>タケダ</t>
    </rPh>
    <rPh sb="2" eb="3">
      <t>ノブ</t>
    </rPh>
    <rPh sb="3" eb="4">
      <t>トラ</t>
    </rPh>
    <rPh sb="5" eb="6">
      <t>ハカ</t>
    </rPh>
    <phoneticPr fontId="2"/>
  </si>
  <si>
    <t>武田晴信室三条氏墓</t>
    <rPh sb="0" eb="2">
      <t>タケダ</t>
    </rPh>
    <rPh sb="2" eb="4">
      <t>ハルノブ</t>
    </rPh>
    <rPh sb="4" eb="5">
      <t>ムロ</t>
    </rPh>
    <rPh sb="5" eb="7">
      <t>サンジョウ</t>
    </rPh>
    <rPh sb="7" eb="8">
      <t>シ</t>
    </rPh>
    <rPh sb="8" eb="9">
      <t>ハカ</t>
    </rPh>
    <phoneticPr fontId="2"/>
  </si>
  <si>
    <t>加牟那塚</t>
    <rPh sb="0" eb="1">
      <t>カ</t>
    </rPh>
    <rPh sb="1" eb="2">
      <t>ム</t>
    </rPh>
    <rPh sb="2" eb="3">
      <t>ナ</t>
    </rPh>
    <rPh sb="3" eb="4">
      <t>ツカ</t>
    </rPh>
    <phoneticPr fontId="2"/>
  </si>
  <si>
    <t>万寿森古墳</t>
    <rPh sb="0" eb="2">
      <t>マンジュ</t>
    </rPh>
    <rPh sb="2" eb="3">
      <t>モリ</t>
    </rPh>
    <rPh sb="3" eb="5">
      <t>コフン</t>
    </rPh>
    <phoneticPr fontId="7"/>
  </si>
  <si>
    <t>源有雅の墓</t>
    <rPh sb="0" eb="1">
      <t>ゲン</t>
    </rPh>
    <rPh sb="1" eb="2">
      <t>ユウ</t>
    </rPh>
    <rPh sb="2" eb="3">
      <t>ガ</t>
    </rPh>
    <rPh sb="4" eb="5">
      <t>ハカ</t>
    </rPh>
    <phoneticPr fontId="2"/>
  </si>
  <si>
    <t>穴塚</t>
    <rPh sb="0" eb="1">
      <t>アナ</t>
    </rPh>
    <rPh sb="1" eb="2">
      <t>ツカ</t>
    </rPh>
    <phoneticPr fontId="2"/>
  </si>
  <si>
    <t>武田信武之墓</t>
    <rPh sb="0" eb="2">
      <t>タケダ</t>
    </rPh>
    <rPh sb="2" eb="3">
      <t>ノブ</t>
    </rPh>
    <rPh sb="3" eb="4">
      <t>タケ</t>
    </rPh>
    <rPh sb="4" eb="5">
      <t>ノ</t>
    </rPh>
    <rPh sb="5" eb="6">
      <t>ハカ</t>
    </rPh>
    <phoneticPr fontId="2"/>
  </si>
  <si>
    <t>武田勝頼之墓</t>
    <rPh sb="0" eb="2">
      <t>タケダ</t>
    </rPh>
    <rPh sb="2" eb="4">
      <t>カツヨリ</t>
    </rPh>
    <rPh sb="4" eb="5">
      <t>ノ</t>
    </rPh>
    <rPh sb="5" eb="6">
      <t>ハカ</t>
    </rPh>
    <phoneticPr fontId="2"/>
  </si>
  <si>
    <t>加藤光泰の墓</t>
    <rPh sb="0" eb="2">
      <t>カトウ</t>
    </rPh>
    <rPh sb="2" eb="4">
      <t>ミツヒロ</t>
    </rPh>
    <rPh sb="5" eb="6">
      <t>ハカ</t>
    </rPh>
    <phoneticPr fontId="2"/>
  </si>
  <si>
    <t>河尻塚</t>
    <rPh sb="0" eb="1">
      <t>カワ</t>
    </rPh>
    <rPh sb="1" eb="2">
      <t>シリ</t>
    </rPh>
    <rPh sb="2" eb="3">
      <t>ツカ</t>
    </rPh>
    <phoneticPr fontId="2"/>
  </si>
  <si>
    <t>横根・桜井積石塚古墳群</t>
    <rPh sb="0" eb="2">
      <t>ヨコネ</t>
    </rPh>
    <rPh sb="3" eb="5">
      <t>サクライ</t>
    </rPh>
    <rPh sb="5" eb="6">
      <t>セキ</t>
    </rPh>
    <rPh sb="6" eb="8">
      <t>イシヅカ</t>
    </rPh>
    <rPh sb="8" eb="11">
      <t>コフングン</t>
    </rPh>
    <phoneticPr fontId="2"/>
  </si>
  <si>
    <t>湯村山城跡</t>
    <rPh sb="0" eb="2">
      <t>ユムラ</t>
    </rPh>
    <rPh sb="2" eb="3">
      <t>ヤマ</t>
    </rPh>
    <rPh sb="3" eb="4">
      <t>ジョウ</t>
    </rPh>
    <rPh sb="4" eb="5">
      <t>アト</t>
    </rPh>
    <phoneticPr fontId="7"/>
  </si>
  <si>
    <t>天神山古墳</t>
    <rPh sb="0" eb="3">
      <t>テンジンヤマ</t>
    </rPh>
    <rPh sb="3" eb="5">
      <t>コフン</t>
    </rPh>
    <phoneticPr fontId="2"/>
  </si>
  <si>
    <t>特別名勝</t>
    <rPh sb="0" eb="2">
      <t>トクベツ</t>
    </rPh>
    <rPh sb="2" eb="4">
      <t>メイショウ</t>
    </rPh>
    <phoneticPr fontId="2"/>
  </si>
  <si>
    <t>御嶽昇仙峡</t>
    <rPh sb="0" eb="2">
      <t>ミタケ</t>
    </rPh>
    <rPh sb="2" eb="5">
      <t>ショウセンキョウ</t>
    </rPh>
    <phoneticPr fontId="2"/>
  </si>
  <si>
    <t>名勝</t>
    <rPh sb="0" eb="2">
      <t>メイショウ</t>
    </rPh>
    <phoneticPr fontId="2"/>
  </si>
  <si>
    <t>東光寺庭園</t>
    <rPh sb="0" eb="3">
      <t>トウコウジ</t>
    </rPh>
    <rPh sb="3" eb="5">
      <t>テイエン</t>
    </rPh>
    <phoneticPr fontId="2"/>
  </si>
  <si>
    <t>特別天然記念物</t>
    <rPh sb="1" eb="2">
      <t>ベツ</t>
    </rPh>
    <rPh sb="2" eb="4">
      <t>テンネン</t>
    </rPh>
    <rPh sb="4" eb="7">
      <t>キネンブツ</t>
    </rPh>
    <phoneticPr fontId="2"/>
  </si>
  <si>
    <t>カモシカ</t>
    <phoneticPr fontId="2"/>
  </si>
  <si>
    <t>天然記念物</t>
  </si>
  <si>
    <t>甲斐犬</t>
    <rPh sb="0" eb="2">
      <t>カイ</t>
    </rPh>
    <rPh sb="2" eb="3">
      <t>イヌ</t>
    </rPh>
    <phoneticPr fontId="2"/>
  </si>
  <si>
    <t>燕岩岩脈</t>
    <rPh sb="0" eb="1">
      <t>ツバメ</t>
    </rPh>
    <rPh sb="1" eb="2">
      <t>イワ</t>
    </rPh>
    <rPh sb="2" eb="3">
      <t>イワ</t>
    </rPh>
    <rPh sb="3" eb="4">
      <t>ミャク</t>
    </rPh>
    <phoneticPr fontId="2"/>
  </si>
  <si>
    <t>ヤマネ</t>
    <phoneticPr fontId="2"/>
  </si>
  <si>
    <t>岩窪のヤツブサウメ</t>
    <rPh sb="0" eb="1">
      <t>イワ</t>
    </rPh>
    <rPh sb="1" eb="2">
      <t>クボ</t>
    </rPh>
    <phoneticPr fontId="2"/>
  </si>
  <si>
    <t>塩部寿のフジ</t>
    <rPh sb="0" eb="1">
      <t>シオ</t>
    </rPh>
    <rPh sb="1" eb="2">
      <t>ブ</t>
    </rPh>
    <rPh sb="2" eb="3">
      <t>コトブキ</t>
    </rPh>
    <phoneticPr fontId="2"/>
  </si>
  <si>
    <t>水晶峠のヒカリゴケ洞穴</t>
    <rPh sb="0" eb="2">
      <t>スイショウ</t>
    </rPh>
    <rPh sb="2" eb="3">
      <t>トウゲ</t>
    </rPh>
    <rPh sb="9" eb="10">
      <t>ドウ</t>
    </rPh>
    <rPh sb="10" eb="11">
      <t>アナ</t>
    </rPh>
    <phoneticPr fontId="2"/>
  </si>
  <si>
    <t>塩沢寺の舞鶴マツ</t>
    <rPh sb="0" eb="2">
      <t>シオザワ</t>
    </rPh>
    <rPh sb="2" eb="3">
      <t>テラ</t>
    </rPh>
    <rPh sb="4" eb="5">
      <t>マ</t>
    </rPh>
    <rPh sb="5" eb="6">
      <t>ツル</t>
    </rPh>
    <phoneticPr fontId="2"/>
  </si>
  <si>
    <t>慈恩寺のフジ</t>
    <rPh sb="0" eb="1">
      <t>ジ</t>
    </rPh>
    <rPh sb="1" eb="2">
      <t>オン</t>
    </rPh>
    <rPh sb="2" eb="3">
      <t>テラ</t>
    </rPh>
    <phoneticPr fontId="2"/>
  </si>
  <si>
    <t>慈恩寺</t>
    <rPh sb="0" eb="1">
      <t>ジ</t>
    </rPh>
    <rPh sb="1" eb="2">
      <t>オン</t>
    </rPh>
    <rPh sb="2" eb="3">
      <t>テラ</t>
    </rPh>
    <phoneticPr fontId="2"/>
  </si>
  <si>
    <t>兄川から出土したナウマン像等の化石</t>
    <rPh sb="0" eb="1">
      <t>アニ</t>
    </rPh>
    <rPh sb="1" eb="2">
      <t>ガワ</t>
    </rPh>
    <rPh sb="4" eb="6">
      <t>シュツド</t>
    </rPh>
    <rPh sb="12" eb="13">
      <t>ゾウ</t>
    </rPh>
    <rPh sb="13" eb="14">
      <t>トウ</t>
    </rPh>
    <rPh sb="15" eb="17">
      <t>カセキ</t>
    </rPh>
    <phoneticPr fontId="2"/>
  </si>
  <si>
    <t>玄法院のイチョウ</t>
    <rPh sb="0" eb="1">
      <t>ゲン</t>
    </rPh>
    <rPh sb="1" eb="2">
      <t>ホウ</t>
    </rPh>
    <rPh sb="2" eb="3">
      <t>イン</t>
    </rPh>
    <phoneticPr fontId="2"/>
  </si>
  <si>
    <t>玄法院</t>
    <rPh sb="0" eb="1">
      <t>ゲン</t>
    </rPh>
    <rPh sb="1" eb="2">
      <t>ホウ</t>
    </rPh>
    <rPh sb="2" eb="3">
      <t>イン</t>
    </rPh>
    <phoneticPr fontId="2"/>
  </si>
  <si>
    <r>
      <t>西下条のシダレイチ</t>
    </r>
    <r>
      <rPr>
        <vertAlign val="subscript"/>
        <sz val="12"/>
        <rFont val="ＭＳ Ｐ明朝"/>
        <family val="1"/>
        <charset val="128"/>
      </rPr>
      <t>ヨ</t>
    </r>
    <r>
      <rPr>
        <sz val="12"/>
        <rFont val="ＭＳ Ｐ明朝"/>
        <family val="1"/>
        <charset val="128"/>
      </rPr>
      <t xml:space="preserve"> ウ</t>
    </r>
  </si>
  <si>
    <t>下今井のヒイラギ</t>
    <rPh sb="0" eb="1">
      <t>シモ</t>
    </rPh>
    <rPh sb="1" eb="3">
      <t>イマイ</t>
    </rPh>
    <phoneticPr fontId="2"/>
  </si>
  <si>
    <t>上石田のサイカチ</t>
    <rPh sb="0" eb="3">
      <t>カミイシダ</t>
    </rPh>
    <phoneticPr fontId="2"/>
  </si>
  <si>
    <t>上石田北部自治会</t>
    <rPh sb="0" eb="3">
      <t>カミイシダ</t>
    </rPh>
    <rPh sb="3" eb="5">
      <t>ホクブ</t>
    </rPh>
    <rPh sb="5" eb="8">
      <t>ジチカイ</t>
    </rPh>
    <phoneticPr fontId="2"/>
  </si>
  <si>
    <t>東光寺町稲荷社のサカキ</t>
    <rPh sb="0" eb="3">
      <t>トウコウジ</t>
    </rPh>
    <rPh sb="3" eb="4">
      <t>チョウ</t>
    </rPh>
    <rPh sb="4" eb="5">
      <t>イナ</t>
    </rPh>
    <rPh sb="5" eb="6">
      <t>ニ</t>
    </rPh>
    <rPh sb="6" eb="7">
      <t>シャ</t>
    </rPh>
    <phoneticPr fontId="2"/>
  </si>
  <si>
    <t>東光寺西部自治会</t>
    <rPh sb="0" eb="3">
      <t>トウコウジ</t>
    </rPh>
    <rPh sb="3" eb="5">
      <t>セイブ</t>
    </rPh>
    <rPh sb="5" eb="8">
      <t>ジチカイ</t>
    </rPh>
    <phoneticPr fontId="2"/>
  </si>
  <si>
    <t>カワセミ</t>
    <phoneticPr fontId="2"/>
  </si>
  <si>
    <t>塩沢寺のシラカシ林</t>
    <rPh sb="0" eb="2">
      <t>シオザワ</t>
    </rPh>
    <rPh sb="2" eb="3">
      <t>テラ</t>
    </rPh>
    <rPh sb="8" eb="9">
      <t>ハヤシ</t>
    </rPh>
    <phoneticPr fontId="2"/>
  </si>
  <si>
    <t>円楽寺のイチョウ</t>
  </si>
  <si>
    <t>王子権現のシダレザクラ</t>
    <phoneticPr fontId="2"/>
  </si>
  <si>
    <t>王子権現</t>
    <rPh sb="0" eb="2">
      <t>オウジ</t>
    </rPh>
    <rPh sb="2" eb="4">
      <t>ゴンゲン</t>
    </rPh>
    <phoneticPr fontId="2"/>
  </si>
  <si>
    <t>無形民俗</t>
    <rPh sb="2" eb="4">
      <t>ミンゾク</t>
    </rPh>
    <phoneticPr fontId="2"/>
  </si>
  <si>
    <t>天津司舞</t>
    <rPh sb="0" eb="1">
      <t>テン</t>
    </rPh>
    <rPh sb="1" eb="2">
      <t>ツ</t>
    </rPh>
    <rPh sb="2" eb="3">
      <t>ツカサ</t>
    </rPh>
    <rPh sb="3" eb="4">
      <t>マイ</t>
    </rPh>
    <phoneticPr fontId="2"/>
  </si>
  <si>
    <t>黒平の能三番</t>
    <rPh sb="0" eb="2">
      <t>クロベラ</t>
    </rPh>
    <rPh sb="3" eb="4">
      <t>ノウ</t>
    </rPh>
    <rPh sb="4" eb="6">
      <t>サンバン</t>
    </rPh>
    <phoneticPr fontId="2"/>
  </si>
  <si>
    <t>黒平の能三番保存会、下黒平の能三番保存会</t>
  </si>
  <si>
    <t>甲府囃子</t>
    <rPh sb="0" eb="2">
      <t>コウフ</t>
    </rPh>
    <rPh sb="2" eb="3">
      <t>ハヤシ</t>
    </rPh>
    <rPh sb="3" eb="4">
      <t>シ</t>
    </rPh>
    <phoneticPr fontId="2"/>
  </si>
  <si>
    <t>無形民俗</t>
    <rPh sb="0" eb="4">
      <t>ムケイミンゾク</t>
    </rPh>
    <phoneticPr fontId="2"/>
  </si>
  <si>
    <t>金櫻神社大々神楽保存会</t>
    <rPh sb="0" eb="1">
      <t>カナ</t>
    </rPh>
    <rPh sb="1" eb="2">
      <t>サクラ</t>
    </rPh>
    <rPh sb="2" eb="4">
      <t>ジンジャ</t>
    </rPh>
    <rPh sb="4" eb="5">
      <t>ダイ</t>
    </rPh>
    <rPh sb="6" eb="8">
      <t>カグラ</t>
    </rPh>
    <rPh sb="8" eb="10">
      <t>ホゾン</t>
    </rPh>
    <rPh sb="10" eb="11">
      <t>カイ</t>
    </rPh>
    <phoneticPr fontId="2"/>
  </si>
  <si>
    <t>甲府町火消し</t>
    <rPh sb="0" eb="2">
      <t>コウフ</t>
    </rPh>
    <rPh sb="2" eb="3">
      <t>チョウ</t>
    </rPh>
    <rPh sb="3" eb="5">
      <t>ヒケ</t>
    </rPh>
    <phoneticPr fontId="2"/>
  </si>
  <si>
    <t>甲府市消防記念会</t>
    <rPh sb="0" eb="3">
      <t>コウフシ</t>
    </rPh>
    <rPh sb="3" eb="5">
      <t>ショウボウ</t>
    </rPh>
    <rPh sb="5" eb="7">
      <t>キネン</t>
    </rPh>
    <rPh sb="7" eb="8">
      <t>カイ</t>
    </rPh>
    <phoneticPr fontId="2"/>
  </si>
  <si>
    <t>有形民俗</t>
    <rPh sb="0" eb="4">
      <t>ユウケイミンゾク</t>
    </rPh>
    <phoneticPr fontId="2"/>
  </si>
  <si>
    <t>山城の七天神</t>
    <rPh sb="0" eb="2">
      <t>ヤマシロ</t>
    </rPh>
    <rPh sb="3" eb="4">
      <t>ナナ</t>
    </rPh>
    <rPh sb="4" eb="6">
      <t>テンジン</t>
    </rPh>
    <phoneticPr fontId="2"/>
  </si>
  <si>
    <t>右左口の人形芝居のかしらほか用具一式</t>
  </si>
  <si>
    <t>上積翠寺の岩船地蔵</t>
    <rPh sb="0" eb="1">
      <t>ウエ</t>
    </rPh>
    <rPh sb="1" eb="2">
      <t>セキ</t>
    </rPh>
    <rPh sb="2" eb="3">
      <t>スイ</t>
    </rPh>
    <rPh sb="3" eb="4">
      <t>テラ</t>
    </rPh>
    <rPh sb="5" eb="6">
      <t>イワ</t>
    </rPh>
    <rPh sb="6" eb="7">
      <t>フネ</t>
    </rPh>
    <rPh sb="7" eb="9">
      <t>ジゾウ</t>
    </rPh>
    <phoneticPr fontId="2"/>
  </si>
  <si>
    <t>上積翠寺鍛冶屋組</t>
    <rPh sb="0" eb="1">
      <t>ウエ</t>
    </rPh>
    <rPh sb="1" eb="2">
      <t>セキ</t>
    </rPh>
    <rPh sb="2" eb="3">
      <t>スイ</t>
    </rPh>
    <rPh sb="3" eb="4">
      <t>テラ</t>
    </rPh>
    <rPh sb="4" eb="7">
      <t>カジヤ</t>
    </rPh>
    <rPh sb="7" eb="8">
      <t>クミ</t>
    </rPh>
    <phoneticPr fontId="2"/>
  </si>
  <si>
    <t>国玉の農ごよみ絵屏風</t>
    <rPh sb="0" eb="1">
      <t>クニ</t>
    </rPh>
    <rPh sb="1" eb="2">
      <t>タマ</t>
    </rPh>
    <rPh sb="3" eb="4">
      <t>ノウ</t>
    </rPh>
    <rPh sb="7" eb="8">
      <t>エ</t>
    </rPh>
    <rPh sb="8" eb="10">
      <t>ビョウブ</t>
    </rPh>
    <phoneticPr fontId="2"/>
  </si>
  <si>
    <t>武田逍遙軒位牌</t>
    <rPh sb="0" eb="2">
      <t>タケダ</t>
    </rPh>
    <rPh sb="2" eb="3">
      <t>ショウ</t>
    </rPh>
    <rPh sb="3" eb="4">
      <t>ハルカ</t>
    </rPh>
    <rPh sb="4" eb="5">
      <t>ケン</t>
    </rPh>
    <rPh sb="5" eb="6">
      <t>イ</t>
    </rPh>
    <rPh sb="6" eb="7">
      <t>パイ</t>
    </rPh>
    <phoneticPr fontId="2"/>
  </si>
  <si>
    <t>国母稲積地蔵立像</t>
    <rPh sb="0" eb="2">
      <t>コクボ</t>
    </rPh>
    <rPh sb="2" eb="3">
      <t>イナ</t>
    </rPh>
    <rPh sb="3" eb="4">
      <t>セキ</t>
    </rPh>
    <rPh sb="4" eb="6">
      <t>ジゾウ</t>
    </rPh>
    <rPh sb="6" eb="7">
      <t>リツ</t>
    </rPh>
    <rPh sb="7" eb="8">
      <t>ゾウ</t>
    </rPh>
    <phoneticPr fontId="2"/>
  </si>
  <si>
    <t>法泉寺石造井戸側1基</t>
    <rPh sb="0" eb="1">
      <t>ホウ</t>
    </rPh>
    <rPh sb="1" eb="2">
      <t>セン</t>
    </rPh>
    <rPh sb="2" eb="3">
      <t>ジ</t>
    </rPh>
    <rPh sb="3" eb="4">
      <t>イシ</t>
    </rPh>
    <rPh sb="4" eb="5">
      <t>ゾウ</t>
    </rPh>
    <rPh sb="5" eb="7">
      <t>イド</t>
    </rPh>
    <rPh sb="7" eb="8">
      <t>ガワ</t>
    </rPh>
    <rPh sb="9" eb="10">
      <t>キ</t>
    </rPh>
    <phoneticPr fontId="2"/>
  </si>
  <si>
    <t>国</t>
    <rPh sb="0" eb="1">
      <t>クニ</t>
    </rPh>
    <phoneticPr fontId="2"/>
  </si>
  <si>
    <t>旧上九一色郵便局</t>
  </si>
  <si>
    <t>甲府法人会館（旧甲府商工会議所）</t>
  </si>
  <si>
    <t>社団法人甲府法人会</t>
  </si>
  <si>
    <t>平瀬浄水場旧濾過池整水井</t>
  </si>
  <si>
    <t>甲府市水道事業管理者</t>
  </si>
  <si>
    <t>平瀬水源旧事務所（水交庵）</t>
  </si>
  <si>
    <t>平瀬浄水場旧片山隧道下口</t>
  </si>
  <si>
    <t>平瀬浄水場旧取水口門部</t>
  </si>
  <si>
    <t>平瀬浄水場旧片山隧道上口</t>
  </si>
  <si>
    <t>旧富岡敬明家住宅厩</t>
  </si>
  <si>
    <t>旧富岡敬明家住宅蔵</t>
  </si>
  <si>
    <t>旧富岡敬明家住宅石塁</t>
  </si>
  <si>
    <t>山梨大学赤レンガ館</t>
  </si>
  <si>
    <t>国立大学法人山梨大学</t>
  </si>
  <si>
    <t>相原家住宅主屋</t>
  </si>
  <si>
    <t>細田家住宅主屋</t>
  </si>
  <si>
    <t>御岳公会堂（旧金櫻神社参籠所）</t>
  </si>
  <si>
    <t>山梨大学水晶庫</t>
  </si>
  <si>
    <t>旧堀田古城園主屋</t>
  </si>
  <si>
    <t>甲府市</t>
  </si>
  <si>
    <t>旧堀田古城園北離れ</t>
  </si>
  <si>
    <t>旧堀田古城園木戸門</t>
  </si>
  <si>
    <t>旧堀田古城園茶室</t>
  </si>
  <si>
    <t>旧堀田古城園長屋</t>
  </si>
  <si>
    <t>旧堀田古城園南離れ</t>
  </si>
  <si>
    <t>硯筥・煙草盆</t>
    <rPh sb="3" eb="5">
      <t>タバコ</t>
    </rPh>
    <phoneticPr fontId="2"/>
  </si>
  <si>
    <t>甲府囃子保存会</t>
    <rPh sb="0" eb="2">
      <t>コウフ</t>
    </rPh>
    <rPh sb="2" eb="4">
      <t>ハヤシ</t>
    </rPh>
    <rPh sb="4" eb="6">
      <t>ホゾン</t>
    </rPh>
    <rPh sb="6" eb="7">
      <t>カイ</t>
    </rPh>
    <phoneticPr fontId="2"/>
  </si>
  <si>
    <t>国母八丁目東部自治会</t>
    <rPh sb="0" eb="2">
      <t>コクボ</t>
    </rPh>
    <rPh sb="2" eb="3">
      <t>ハチ</t>
    </rPh>
    <rPh sb="3" eb="5">
      <t>チョウメ</t>
    </rPh>
    <rPh sb="5" eb="7">
      <t>トウブ</t>
    </rPh>
    <rPh sb="7" eb="10">
      <t>ジチカイ</t>
    </rPh>
    <phoneticPr fontId="2"/>
  </si>
  <si>
    <t>令和3年3月22日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2"/>
  </si>
  <si>
    <t>令和3年2月4日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</si>
  <si>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令和3年2月4日</t>
    <phoneticPr fontId="2"/>
  </si>
  <si>
    <t>令和2年8月17日</t>
    <phoneticPr fontId="2"/>
  </si>
  <si>
    <t>甲府市桜井町 桜井山林組合</t>
    <rPh sb="0" eb="3">
      <t>コウフシ</t>
    </rPh>
    <rPh sb="3" eb="5">
      <t>サクライ</t>
    </rPh>
    <rPh sb="5" eb="6">
      <t>マチ</t>
    </rPh>
    <rPh sb="7" eb="9">
      <t>サクライ</t>
    </rPh>
    <rPh sb="9" eb="11">
      <t>サンリン</t>
    </rPh>
    <rPh sb="11" eb="13">
      <t>クミアイ</t>
    </rPh>
    <phoneticPr fontId="2"/>
  </si>
  <si>
    <t>金櫻神社大々神楽 付面と衣裳</t>
    <rPh sb="0" eb="1">
      <t>カナ</t>
    </rPh>
    <rPh sb="1" eb="2">
      <t>サクラ</t>
    </rPh>
    <rPh sb="2" eb="4">
      <t>ジンジャ</t>
    </rPh>
    <rPh sb="4" eb="5">
      <t>ダイ</t>
    </rPh>
    <rPh sb="6" eb="8">
      <t>カグラ</t>
    </rPh>
    <rPh sb="9" eb="10">
      <t>ヅケ</t>
    </rPh>
    <rPh sb="10" eb="11">
      <t>メン</t>
    </rPh>
    <rPh sb="12" eb="14">
      <t>イショウ</t>
    </rPh>
    <phoneticPr fontId="2"/>
  </si>
  <si>
    <t>金櫻神社</t>
    <phoneticPr fontId="2"/>
  </si>
  <si>
    <t>区分／指定別</t>
    <rPh sb="0" eb="1">
      <t>ク</t>
    </rPh>
    <rPh sb="1" eb="2">
      <t>ブン</t>
    </rPh>
    <rPh sb="3" eb="4">
      <t>ユビ</t>
    </rPh>
    <rPh sb="4" eb="5">
      <t>サダム</t>
    </rPh>
    <rPh sb="5" eb="6">
      <t>ベツ</t>
    </rPh>
    <phoneticPr fontId="2"/>
  </si>
  <si>
    <t>計</t>
    <rPh sb="0" eb="1">
      <t>ケイ</t>
    </rPh>
    <phoneticPr fontId="2"/>
  </si>
  <si>
    <t>建造物</t>
    <rPh sb="0" eb="3">
      <t>ケンゾウブツ</t>
    </rPh>
    <phoneticPr fontId="2"/>
  </si>
  <si>
    <t>彫　刻</t>
    <rPh sb="0" eb="1">
      <t>ホリ</t>
    </rPh>
    <rPh sb="2" eb="3">
      <t>コク</t>
    </rPh>
    <phoneticPr fontId="2"/>
  </si>
  <si>
    <t>絵　画</t>
    <rPh sb="0" eb="1">
      <t>エ</t>
    </rPh>
    <rPh sb="2" eb="3">
      <t>ガ</t>
    </rPh>
    <phoneticPr fontId="2"/>
  </si>
  <si>
    <t>書　跡</t>
    <rPh sb="0" eb="1">
      <t>ショ</t>
    </rPh>
    <rPh sb="2" eb="3">
      <t>アト</t>
    </rPh>
    <phoneticPr fontId="2"/>
  </si>
  <si>
    <t>考古資料</t>
    <rPh sb="0" eb="1">
      <t>コウ</t>
    </rPh>
    <rPh sb="1" eb="2">
      <t>コ</t>
    </rPh>
    <rPh sb="2" eb="4">
      <t>シリョウ</t>
    </rPh>
    <phoneticPr fontId="2"/>
  </si>
  <si>
    <t>歴史資料</t>
    <rPh sb="0" eb="2">
      <t>レキシ</t>
    </rPh>
    <rPh sb="2" eb="4">
      <t>シリョウ</t>
    </rPh>
    <phoneticPr fontId="2"/>
  </si>
  <si>
    <t>史　跡</t>
    <rPh sb="0" eb="1">
      <t>シ</t>
    </rPh>
    <rPh sb="2" eb="3">
      <t>アト</t>
    </rPh>
    <phoneticPr fontId="2"/>
  </si>
  <si>
    <t>名　勝</t>
    <rPh sb="0" eb="1">
      <t>メイ</t>
    </rPh>
    <rPh sb="2" eb="3">
      <t>カツ</t>
    </rPh>
    <phoneticPr fontId="2"/>
  </si>
  <si>
    <t>天然記念物</t>
    <rPh sb="0" eb="2">
      <t>テンネン</t>
    </rPh>
    <rPh sb="2" eb="5">
      <t>キネンブツ</t>
    </rPh>
    <phoneticPr fontId="2"/>
  </si>
  <si>
    <t>無形民俗</t>
    <rPh sb="0" eb="2">
      <t>ムケイ</t>
    </rPh>
    <rPh sb="2" eb="4">
      <t>ミンゾク</t>
    </rPh>
    <phoneticPr fontId="2"/>
  </si>
  <si>
    <t>有形民俗</t>
    <rPh sb="0" eb="2">
      <t>ユウケイ</t>
    </rPh>
    <rPh sb="2" eb="4">
      <t>ミンゾク</t>
    </rPh>
    <phoneticPr fontId="2"/>
  </si>
  <si>
    <t>国 登 録 文 化 財</t>
    <rPh sb="0" eb="1">
      <t>クニ</t>
    </rPh>
    <rPh sb="2" eb="3">
      <t>ノボル</t>
    </rPh>
    <rPh sb="4" eb="5">
      <t>リョク</t>
    </rPh>
    <rPh sb="6" eb="7">
      <t>ブン</t>
    </rPh>
    <rPh sb="8" eb="9">
      <t>カ</t>
    </rPh>
    <rPh sb="10" eb="11">
      <t>ザイ</t>
    </rPh>
    <phoneticPr fontId="2"/>
  </si>
  <si>
    <t>工芸品</t>
    <rPh sb="0" eb="1">
      <t>コウ</t>
    </rPh>
    <rPh sb="1" eb="2">
      <t>ゲイ</t>
    </rPh>
    <rPh sb="2" eb="3">
      <t>ヒン</t>
    </rPh>
    <phoneticPr fontId="2"/>
  </si>
  <si>
    <t>上の平遺跡の方形周溝墓群</t>
    <rPh sb="0" eb="1">
      <t>ウエ</t>
    </rPh>
    <rPh sb="2" eb="3">
      <t>タイラ</t>
    </rPh>
    <rPh sb="3" eb="5">
      <t>イセキ</t>
    </rPh>
    <rPh sb="6" eb="8">
      <t>ホウケイ</t>
    </rPh>
    <rPh sb="8" eb="11">
      <t>シュウコウボ</t>
    </rPh>
    <rPh sb="11" eb="12">
      <t>グン</t>
    </rPh>
    <phoneticPr fontId="2"/>
  </si>
  <si>
    <t>穴切大神社の鏝絵絵馬群</t>
  </si>
  <si>
    <t>穴切大神社</t>
  </si>
  <si>
    <t>工芸品</t>
    <rPh sb="2" eb="3">
      <t>ヒン</t>
    </rPh>
    <phoneticPr fontId="2"/>
  </si>
  <si>
    <t>個人</t>
    <phoneticPr fontId="2"/>
  </si>
  <si>
    <t>日枝神社</t>
    <rPh sb="0" eb="2">
      <t>ヒエ</t>
    </rPh>
    <rPh sb="2" eb="4">
      <t>ジンジャ</t>
    </rPh>
    <phoneticPr fontId="2"/>
  </si>
  <si>
    <t>国</t>
    <rPh sb="0" eb="1">
      <t>クニ</t>
    </rPh>
    <phoneticPr fontId="7"/>
  </si>
  <si>
    <t>山梨県</t>
    <rPh sb="0" eb="3">
      <t>ヤマナシケン</t>
    </rPh>
    <phoneticPr fontId="7"/>
  </si>
  <si>
    <t>穴切大神社本殿　</t>
    <phoneticPr fontId="2"/>
  </si>
  <si>
    <t>高室家住宅　</t>
    <phoneticPr fontId="2"/>
  </si>
  <si>
    <t>富岡家住宅</t>
    <phoneticPr fontId="2"/>
  </si>
  <si>
    <t>石川家住宅</t>
    <phoneticPr fontId="2"/>
  </si>
  <si>
    <t xml:space="preserve">木造六観音、男神立像及び諸尊像 </t>
    <phoneticPr fontId="2"/>
  </si>
  <si>
    <t xml:space="preserve">木造刀八毘沙門天及び勝軍地蔵坐像 </t>
    <phoneticPr fontId="2"/>
  </si>
  <si>
    <t>鉄山宗鈍印可関係史料</t>
    <rPh sb="0" eb="1">
      <t>テツ</t>
    </rPh>
    <rPh sb="1" eb="2">
      <t>ヤマ</t>
    </rPh>
    <rPh sb="2" eb="3">
      <t>ソウ</t>
    </rPh>
    <rPh sb="3" eb="4">
      <t>ドン</t>
    </rPh>
    <rPh sb="4" eb="5">
      <t>イン</t>
    </rPh>
    <rPh sb="5" eb="6">
      <t>カ</t>
    </rPh>
    <rPh sb="6" eb="8">
      <t>カンケイ</t>
    </rPh>
    <rPh sb="8" eb="10">
      <t>シリョウ</t>
    </rPh>
    <phoneticPr fontId="2"/>
  </si>
  <si>
    <t>八ノ宮良純親王墨跡</t>
    <rPh sb="0" eb="1">
      <t>ハチ</t>
    </rPh>
    <rPh sb="2" eb="3">
      <t>ミヤ</t>
    </rPh>
    <rPh sb="4" eb="5">
      <t>ジュン</t>
    </rPh>
    <rPh sb="5" eb="7">
      <t>シンノウ</t>
    </rPh>
    <rPh sb="7" eb="8">
      <t>スミ</t>
    </rPh>
    <rPh sb="8" eb="9">
      <t>アト</t>
    </rPh>
    <phoneticPr fontId="2"/>
  </si>
  <si>
    <t>法泉寺古文書</t>
    <rPh sb="0" eb="1">
      <t>ホウ</t>
    </rPh>
    <rPh sb="1" eb="2">
      <t>セン</t>
    </rPh>
    <rPh sb="2" eb="3">
      <t>ジ</t>
    </rPh>
    <rPh sb="3" eb="4">
      <t>コ</t>
    </rPh>
    <rPh sb="4" eb="6">
      <t>ブンショ</t>
    </rPh>
    <phoneticPr fontId="2"/>
  </si>
  <si>
    <t xml:space="preserve">刀 </t>
    <rPh sb="0" eb="1">
      <t>トウ</t>
    </rPh>
    <phoneticPr fontId="2"/>
  </si>
  <si>
    <t xml:space="preserve">深鉢形土器 </t>
    <phoneticPr fontId="2"/>
  </si>
  <si>
    <t>山梨県一の沢遺跡出土品　</t>
    <phoneticPr fontId="2"/>
  </si>
  <si>
    <t>塩沢寺弥陀種子板碑</t>
    <rPh sb="0" eb="2">
      <t>シオザワ</t>
    </rPh>
    <rPh sb="2" eb="3">
      <t>テラ</t>
    </rPh>
    <rPh sb="3" eb="5">
      <t>ミダ</t>
    </rPh>
    <rPh sb="5" eb="7">
      <t>シュシ</t>
    </rPh>
    <rPh sb="7" eb="8">
      <t>イタ</t>
    </rPh>
    <rPh sb="8" eb="9">
      <t>ヒ</t>
    </rPh>
    <phoneticPr fontId="2"/>
  </si>
  <si>
    <t xml:space="preserve">銚子塚古墳出土埴輪 </t>
    <phoneticPr fontId="2"/>
  </si>
  <si>
    <t>木製農具、木製剣、皮綴部材　</t>
    <phoneticPr fontId="2"/>
  </si>
  <si>
    <t>立石遺跡出土品　</t>
    <phoneticPr fontId="2"/>
  </si>
  <si>
    <t>丘の公園第二遺跡出土品　</t>
    <phoneticPr fontId="2"/>
  </si>
  <si>
    <t xml:space="preserve">大坪遺跡出土、刻書土器 </t>
    <rPh sb="0" eb="2">
      <t>オオツボ</t>
    </rPh>
    <rPh sb="2" eb="3">
      <t>イ</t>
    </rPh>
    <rPh sb="3" eb="4">
      <t>アト</t>
    </rPh>
    <rPh sb="4" eb="5">
      <t>デ</t>
    </rPh>
    <rPh sb="5" eb="6">
      <t>ツチ</t>
    </rPh>
    <rPh sb="7" eb="8">
      <t>コク</t>
    </rPh>
    <rPh sb="8" eb="9">
      <t>ショ</t>
    </rPh>
    <rPh sb="9" eb="11">
      <t>ドキ</t>
    </rPh>
    <phoneticPr fontId="2"/>
  </si>
  <si>
    <t>容器形土偶　</t>
    <rPh sb="2" eb="3">
      <t>カタ</t>
    </rPh>
    <phoneticPr fontId="2"/>
  </si>
  <si>
    <t>平林2号墳出土品　</t>
    <phoneticPr fontId="2"/>
  </si>
  <si>
    <t>大師東丹保遺跡　網代　</t>
    <phoneticPr fontId="2"/>
  </si>
  <si>
    <t>甲府城跡出土金箔鯱瓦　</t>
    <phoneticPr fontId="2"/>
  </si>
  <si>
    <t>甲府城跡出土飾瓦　</t>
    <rPh sb="0" eb="2">
      <t>コウフ</t>
    </rPh>
    <rPh sb="2" eb="3">
      <t>ジョウ</t>
    </rPh>
    <rPh sb="3" eb="4">
      <t>アト</t>
    </rPh>
    <rPh sb="4" eb="6">
      <t>シュツド</t>
    </rPh>
    <rPh sb="6" eb="7">
      <t>カザ</t>
    </rPh>
    <rPh sb="7" eb="8">
      <t>カワラ</t>
    </rPh>
    <phoneticPr fontId="2"/>
  </si>
  <si>
    <t>甲府城跡出土遺物　</t>
    <rPh sb="0" eb="3">
      <t>コウフジョウ</t>
    </rPh>
    <rPh sb="3" eb="4">
      <t>アト</t>
    </rPh>
    <rPh sb="4" eb="6">
      <t>シュツド</t>
    </rPh>
    <rPh sb="6" eb="8">
      <t>イブツ</t>
    </rPh>
    <phoneticPr fontId="2"/>
  </si>
  <si>
    <t>海道前C遺跡土坑出土品　</t>
    <phoneticPr fontId="2"/>
  </si>
  <si>
    <t>銚子塚古墳出土木製祭祀具　</t>
    <rPh sb="11" eb="12">
      <t>グ</t>
    </rPh>
    <phoneticPr fontId="2"/>
  </si>
  <si>
    <t>安道寺遺跡出土品　</t>
    <rPh sb="0" eb="1">
      <t>アン</t>
    </rPh>
    <rPh sb="1" eb="2">
      <t>ミチ</t>
    </rPh>
    <rPh sb="2" eb="3">
      <t>テラ</t>
    </rPh>
    <rPh sb="3" eb="5">
      <t>イセキ</t>
    </rPh>
    <rPh sb="5" eb="7">
      <t>シュツド</t>
    </rPh>
    <rPh sb="7" eb="8">
      <t>ヒン</t>
    </rPh>
    <phoneticPr fontId="2"/>
  </si>
  <si>
    <t>かんかん塚(茶塚)古墳出土馬具　</t>
    <phoneticPr fontId="2"/>
  </si>
  <si>
    <t>小井川遺跡出土五輪塔部材　</t>
    <phoneticPr fontId="2"/>
  </si>
  <si>
    <t>リニア高川トンネル産出新第三紀化石</t>
    <phoneticPr fontId="2"/>
  </si>
  <si>
    <t>平瀬浄水場第二隧道上口</t>
    <rPh sb="6" eb="7">
      <t>２</t>
    </rPh>
    <phoneticPr fontId="2"/>
  </si>
  <si>
    <t>丘の公園一四番ホール遺跡出土品　</t>
    <rPh sb="4" eb="5">
      <t>１</t>
    </rPh>
    <rPh sb="5" eb="6">
      <t>４</t>
    </rPh>
    <phoneticPr fontId="2"/>
  </si>
  <si>
    <t>個人</t>
    <rPh sb="0" eb="2">
      <t>コジン</t>
    </rPh>
    <phoneticPr fontId="2"/>
  </si>
  <si>
    <t>山梨県・法人</t>
    <rPh sb="0" eb="3">
      <t>ヤマナシケン</t>
    </rPh>
    <rPh sb="4" eb="6">
      <t>ホウジン</t>
    </rPh>
    <phoneticPr fontId="2"/>
  </si>
  <si>
    <t>天津司の舞保存会</t>
    <rPh sb="0" eb="1">
      <t>テン</t>
    </rPh>
    <rPh sb="1" eb="2">
      <t>ツ</t>
    </rPh>
    <rPh sb="2" eb="3">
      <t>ツカサ</t>
    </rPh>
    <rPh sb="4" eb="5">
      <t>マイ</t>
    </rPh>
    <rPh sb="5" eb="7">
      <t>ホゾン</t>
    </rPh>
    <rPh sb="7" eb="8">
      <t>カイ</t>
    </rPh>
    <phoneticPr fontId="2"/>
  </si>
  <si>
    <t>敬泉寺木造阿弥陀如来立像 附紙本墨書『阿弥陀経』一巻</t>
    <rPh sb="0" eb="1">
      <t>ケイ</t>
    </rPh>
    <rPh sb="1" eb="2">
      <t>イズミ</t>
    </rPh>
    <rPh sb="2" eb="3">
      <t>テラ</t>
    </rPh>
    <rPh sb="3" eb="5">
      <t>モクゾウ</t>
    </rPh>
    <rPh sb="5" eb="8">
      <t>アミダ</t>
    </rPh>
    <rPh sb="8" eb="10">
      <t>ニョライ</t>
    </rPh>
    <rPh sb="10" eb="11">
      <t>リツ</t>
    </rPh>
    <rPh sb="11" eb="12">
      <t>ゾウ</t>
    </rPh>
    <rPh sb="13" eb="14">
      <t>ツ</t>
    </rPh>
    <rPh sb="14" eb="15">
      <t>カミ</t>
    </rPh>
    <rPh sb="15" eb="16">
      <t>ホン</t>
    </rPh>
    <rPh sb="16" eb="17">
      <t>スミ</t>
    </rPh>
    <rPh sb="17" eb="18">
      <t>カ</t>
    </rPh>
    <rPh sb="19" eb="22">
      <t>アミダ</t>
    </rPh>
    <rPh sb="22" eb="23">
      <t>キョウ</t>
    </rPh>
    <rPh sb="24" eb="26">
      <t>イッカン</t>
    </rPh>
    <phoneticPr fontId="2"/>
  </si>
  <si>
    <t>太刀＜銘一＞</t>
    <rPh sb="0" eb="1">
      <t>タ</t>
    </rPh>
    <rPh sb="1" eb="2">
      <t>トウ</t>
    </rPh>
    <rPh sb="3" eb="4">
      <t>メイ</t>
    </rPh>
    <rPh sb="4" eb="5">
      <t>イチ</t>
    </rPh>
    <phoneticPr fontId="2"/>
  </si>
  <si>
    <t>山梨県酒呑場遺跡出土品</t>
    <phoneticPr fontId="2"/>
  </si>
  <si>
    <t>➀甲府市内の指定文化財一覧</t>
    <rPh sb="1" eb="5">
      <t>コウフシナイ</t>
    </rPh>
    <rPh sb="6" eb="8">
      <t>シテイ</t>
    </rPh>
    <rPh sb="8" eb="11">
      <t>ブンカザイ</t>
    </rPh>
    <rPh sb="11" eb="13">
      <t>イチラン</t>
    </rPh>
    <phoneticPr fontId="2"/>
  </si>
  <si>
    <t>②甲府市内の登録文化財一覧</t>
    <rPh sb="1" eb="5">
      <t>コウフシナイ</t>
    </rPh>
    <rPh sb="6" eb="8">
      <t>トウロク</t>
    </rPh>
    <rPh sb="8" eb="11">
      <t>ブンカザイ</t>
    </rPh>
    <rPh sb="11" eb="13">
      <t>イチラン</t>
    </rPh>
    <phoneticPr fontId="2"/>
  </si>
  <si>
    <t>③甲府市内の文化財一覧（件数）</t>
    <rPh sb="1" eb="5">
      <t>コウフシナイ</t>
    </rPh>
    <rPh sb="6" eb="9">
      <t>ブンカザイ</t>
    </rPh>
    <rPh sb="9" eb="11">
      <t>イチラン</t>
    </rPh>
    <rPh sb="12" eb="14">
      <t>ケンスウ</t>
    </rPh>
    <phoneticPr fontId="2"/>
  </si>
  <si>
    <t>国指定</t>
    <rPh sb="0" eb="1">
      <t>クニ</t>
    </rPh>
    <rPh sb="1" eb="2">
      <t>ユビ</t>
    </rPh>
    <rPh sb="2" eb="3">
      <t>サダム</t>
    </rPh>
    <phoneticPr fontId="2"/>
  </si>
  <si>
    <t>県指定</t>
    <rPh sb="0" eb="1">
      <t>ケン</t>
    </rPh>
    <rPh sb="1" eb="2">
      <t>ユビ</t>
    </rPh>
    <rPh sb="2" eb="3">
      <t>サダム</t>
    </rPh>
    <phoneticPr fontId="2"/>
  </si>
  <si>
    <t>市指定</t>
    <rPh sb="0" eb="1">
      <t>シ</t>
    </rPh>
    <rPh sb="1" eb="2">
      <t>ユビ</t>
    </rPh>
    <rPh sb="2" eb="3">
      <t>サダム</t>
    </rPh>
    <phoneticPr fontId="2"/>
  </si>
  <si>
    <t>金桜神社</t>
    <rPh sb="0" eb="1">
      <t>カナ</t>
    </rPh>
    <rPh sb="1" eb="2">
      <t>サクラ</t>
    </rPh>
    <rPh sb="2" eb="4">
      <t>ジンジャ</t>
    </rPh>
    <phoneticPr fontId="2"/>
  </si>
  <si>
    <t>脇指　銘一徳斉助則</t>
    <phoneticPr fontId="2"/>
  </si>
  <si>
    <t>稲荷塚古墳出土、銅鋺・象嵌太刀等出土品一括　</t>
    <rPh sb="13" eb="15">
      <t>タチ</t>
    </rPh>
    <rPh sb="15" eb="16">
      <t>トウ</t>
    </rPh>
    <phoneticPr fontId="2"/>
  </si>
  <si>
    <t>金桜神社のスギ群</t>
    <rPh sb="0" eb="1">
      <t>キン</t>
    </rPh>
    <rPh sb="1" eb="2">
      <t>サクラ</t>
    </rPh>
    <rPh sb="2" eb="4">
      <t>ジンジャ</t>
    </rPh>
    <rPh sb="7" eb="8">
      <t>グン</t>
    </rPh>
    <phoneticPr fontId="2"/>
  </si>
  <si>
    <t>市</t>
    <phoneticPr fontId="2"/>
  </si>
  <si>
    <t>絵画</t>
    <phoneticPr fontId="2"/>
  </si>
  <si>
    <t>紙本著色鉄山禅師画像</t>
    <rPh sb="0" eb="1">
      <t>カミ</t>
    </rPh>
    <rPh sb="1" eb="2">
      <t>ホン</t>
    </rPh>
    <rPh sb="2" eb="4">
      <t>チャクショク</t>
    </rPh>
    <rPh sb="4" eb="5">
      <t>テツ</t>
    </rPh>
    <rPh sb="5" eb="6">
      <t>ヤマ</t>
    </rPh>
    <rPh sb="6" eb="8">
      <t>ゼンジ</t>
    </rPh>
    <rPh sb="8" eb="10">
      <t>ガゾウ</t>
    </rPh>
    <phoneticPr fontId="2"/>
  </si>
  <si>
    <t>義雲院</t>
    <rPh sb="0" eb="1">
      <t>ギ</t>
    </rPh>
    <rPh sb="1" eb="2">
      <t>クモ</t>
    </rPh>
    <rPh sb="2" eb="3">
      <t>イン</t>
    </rPh>
    <phoneticPr fontId="2"/>
  </si>
  <si>
    <t>旧荒川村「当村地名明細帳」一冊付荒川組地籍図等十点</t>
    <rPh sb="0" eb="1">
      <t>キュウ</t>
    </rPh>
    <rPh sb="1" eb="4">
      <t>アラカワムラ</t>
    </rPh>
    <rPh sb="5" eb="6">
      <t>トウ</t>
    </rPh>
    <rPh sb="6" eb="7">
      <t>ムラ</t>
    </rPh>
    <rPh sb="7" eb="9">
      <t>チメイ</t>
    </rPh>
    <rPh sb="9" eb="10">
      <t>メイ</t>
    </rPh>
    <rPh sb="10" eb="11">
      <t>サイ</t>
    </rPh>
    <rPh sb="11" eb="12">
      <t>チョウ</t>
    </rPh>
    <rPh sb="23" eb="25">
      <t>１０テン</t>
    </rPh>
    <phoneticPr fontId="2"/>
  </si>
  <si>
    <t>(登録)建造物</t>
    <rPh sb="4" eb="7">
      <t>ケンゾウブツ</t>
    </rPh>
    <phoneticPr fontId="2"/>
  </si>
  <si>
    <t>※令和4年8月30日現在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</si>
</sst>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7"/>
      <name val="ＭＳ 明朝"/>
      <family val="1"/>
      <charset val="128"/>
    </font>
    <font>
      <sz val="6"/>
      <name val="ＭＳ 明朝"/>
      <family val="1"/>
      <charset val="128"/>
    </font>
    <font>
      <vertAlign val="subscript"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4" fillId="0" borderId="0" xfId="0" applyFont="1" applyFill="1"/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58" fontId="1" fillId="0" borderId="1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5" xfId="0" applyFont="1" applyFill="1" applyBorder="1" applyAlignment="1"/>
    <xf numFmtId="0" fontId="3" fillId="0" borderId="5" xfId="0" applyFont="1" applyFill="1" applyBorder="1" applyAlignment="1"/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58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 shrinkToFit="1"/>
    </xf>
    <xf numFmtId="58" fontId="1" fillId="0" borderId="4" xfId="0" applyNumberFormat="1" applyFont="1" applyFill="1" applyBorder="1" applyAlignment="1">
      <alignment horizontal="left" vertical="center" shrinkToFit="1"/>
    </xf>
    <xf numFmtId="0" fontId="1" fillId="0" borderId="2" xfId="1" applyFont="1" applyFill="1" applyBorder="1" applyAlignment="1">
      <alignment vertical="center" wrapText="1" shrinkToFit="1"/>
    </xf>
    <xf numFmtId="14" fontId="1" fillId="0" borderId="2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58" fontId="1" fillId="0" borderId="0" xfId="0" applyNumberFormat="1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right" vertical="center" wrapText="1"/>
    </xf>
    <xf numFmtId="58" fontId="1" fillId="0" borderId="2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numFmt numFmtId="45" formatCode="[$-411]ggge&quot;年&quot;m&quot;月&quot;d&quot;日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1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&quot;令和元年&quot;m&quot;月&quot;d&quot;日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numFmt numFmtId="45" formatCode="[$-411]ggge&quot;年&quot;m&quot;月&quot;d&quot;日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明朝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2:F193" totalsRowShown="0" headerRowDxfId="20" dataDxfId="18" headerRowBorderDxfId="19" tableBorderDxfId="17">
  <autoFilter ref="A2:F193"/>
  <tableColumns count="6">
    <tableColumn id="1" name="番号" dataDxfId="16"/>
    <tableColumn id="2" name="区分" dataDxfId="15"/>
    <tableColumn id="3" name="種別" dataDxfId="14"/>
    <tableColumn id="4" name="名称" dataDxfId="13"/>
    <tableColumn id="6" name="所有者・管理者" dataDxfId="12"/>
    <tableColumn id="7" name="指定年月日" dataDxfId="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テーブル13" displayName="テーブル13" ref="A2:F24" totalsRowShown="0" headerRowDxfId="9" dataDxfId="7" headerRowBorderDxfId="8" tableBorderDxfId="6">
  <autoFilter ref="A2:F24"/>
  <tableColumns count="6">
    <tableColumn id="1" name="番号" dataDxfId="5"/>
    <tableColumn id="2" name="区分" dataDxfId="4"/>
    <tableColumn id="3" name="種別" dataDxfId="3"/>
    <tableColumn id="4" name="名称" dataDxfId="2"/>
    <tableColumn id="6" name="所有者・管理者" dataDxfId="1"/>
    <tableColumn id="7" name="指定年月日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8"/>
  <sheetViews>
    <sheetView tabSelected="1" view="pageBreakPreview" zoomScale="90" zoomScaleNormal="100" zoomScaleSheetLayoutView="90" workbookViewId="0">
      <selection activeCell="C15" sqref="C15"/>
    </sheetView>
  </sheetViews>
  <sheetFormatPr defaultRowHeight="18.75" customHeight="1" x14ac:dyDescent="0.15"/>
  <cols>
    <col min="1" max="1" width="7" style="37" customWidth="1"/>
    <col min="2" max="2" width="5.25" style="37" customWidth="1"/>
    <col min="3" max="3" width="17.5" style="37" customWidth="1"/>
    <col min="4" max="4" width="38.75" style="38" bestFit="1" customWidth="1"/>
    <col min="5" max="5" width="26.375" style="37" customWidth="1"/>
    <col min="6" max="6" width="18.125" style="39" customWidth="1"/>
    <col min="7" max="16384" width="9" style="22"/>
  </cols>
  <sheetData>
    <row r="1" spans="1:6" ht="18.95" customHeight="1" x14ac:dyDescent="0.15">
      <c r="A1" s="10" t="s">
        <v>316</v>
      </c>
      <c r="B1" s="3"/>
      <c r="C1" s="3"/>
      <c r="D1" s="27"/>
      <c r="E1" s="28"/>
      <c r="F1" s="29"/>
    </row>
    <row r="2" spans="1:6" s="30" customFormat="1" ht="18.75" customHeight="1" x14ac:dyDescent="0.15">
      <c r="A2" s="40" t="s">
        <v>0</v>
      </c>
      <c r="B2" s="4" t="s">
        <v>1</v>
      </c>
      <c r="C2" s="4" t="s">
        <v>2</v>
      </c>
      <c r="D2" s="41" t="s">
        <v>3</v>
      </c>
      <c r="E2" s="41" t="s">
        <v>4</v>
      </c>
      <c r="F2" s="42" t="s">
        <v>5</v>
      </c>
    </row>
    <row r="3" spans="1:6" ht="18.75" customHeight="1" x14ac:dyDescent="0.15">
      <c r="A3" s="43">
        <v>1</v>
      </c>
      <c r="B3" s="4" t="s">
        <v>6</v>
      </c>
      <c r="C3" s="4" t="s">
        <v>7</v>
      </c>
      <c r="D3" s="25" t="s">
        <v>8</v>
      </c>
      <c r="E3" s="5" t="s">
        <v>9</v>
      </c>
      <c r="F3" s="44">
        <v>9977</v>
      </c>
    </row>
    <row r="4" spans="1:6" ht="18.75" customHeight="1" x14ac:dyDescent="0.15">
      <c r="A4" s="43">
        <v>2</v>
      </c>
      <c r="B4" s="4" t="s">
        <v>10</v>
      </c>
      <c r="C4" s="4" t="s">
        <v>7</v>
      </c>
      <c r="D4" s="25" t="s">
        <v>278</v>
      </c>
      <c r="E4" s="5" t="s">
        <v>11</v>
      </c>
      <c r="F4" s="44">
        <v>12917</v>
      </c>
    </row>
    <row r="5" spans="1:6" ht="18.75" customHeight="1" x14ac:dyDescent="0.15">
      <c r="A5" s="43">
        <v>3</v>
      </c>
      <c r="B5" s="4" t="s">
        <v>10</v>
      </c>
      <c r="C5" s="4" t="s">
        <v>7</v>
      </c>
      <c r="D5" s="25" t="s">
        <v>12</v>
      </c>
      <c r="E5" s="5" t="s">
        <v>13</v>
      </c>
      <c r="F5" s="44">
        <v>17947</v>
      </c>
    </row>
    <row r="6" spans="1:6" ht="18.75" customHeight="1" x14ac:dyDescent="0.15">
      <c r="A6" s="43">
        <v>4</v>
      </c>
      <c r="B6" s="4" t="s">
        <v>10</v>
      </c>
      <c r="C6" s="4" t="s">
        <v>7</v>
      </c>
      <c r="D6" s="25" t="s">
        <v>14</v>
      </c>
      <c r="E6" s="5" t="s">
        <v>15</v>
      </c>
      <c r="F6" s="44">
        <v>20262</v>
      </c>
    </row>
    <row r="7" spans="1:6" ht="18.75" customHeight="1" x14ac:dyDescent="0.15">
      <c r="A7" s="43">
        <v>5</v>
      </c>
      <c r="B7" s="4" t="s">
        <v>10</v>
      </c>
      <c r="C7" s="4" t="s">
        <v>7</v>
      </c>
      <c r="D7" s="25" t="s">
        <v>16</v>
      </c>
      <c r="E7" s="5" t="s">
        <v>15</v>
      </c>
      <c r="F7" s="44">
        <v>20262</v>
      </c>
    </row>
    <row r="8" spans="1:6" ht="18.75" customHeight="1" x14ac:dyDescent="0.15">
      <c r="A8" s="43">
        <v>6</v>
      </c>
      <c r="B8" s="4" t="s">
        <v>10</v>
      </c>
      <c r="C8" s="4" t="s">
        <v>7</v>
      </c>
      <c r="D8" s="25" t="s">
        <v>17</v>
      </c>
      <c r="E8" s="5" t="s">
        <v>18</v>
      </c>
      <c r="F8" s="44">
        <v>24638</v>
      </c>
    </row>
    <row r="9" spans="1:6" ht="18.75" customHeight="1" x14ac:dyDescent="0.15">
      <c r="A9" s="43">
        <v>7</v>
      </c>
      <c r="B9" s="4" t="s">
        <v>10</v>
      </c>
      <c r="C9" s="4" t="s">
        <v>7</v>
      </c>
      <c r="D9" s="25" t="s">
        <v>279</v>
      </c>
      <c r="E9" s="5" t="s">
        <v>274</v>
      </c>
      <c r="F9" s="44">
        <v>40536</v>
      </c>
    </row>
    <row r="10" spans="1:6" ht="18.75" customHeight="1" x14ac:dyDescent="0.15">
      <c r="A10" s="43">
        <v>8</v>
      </c>
      <c r="B10" s="4" t="s">
        <v>19</v>
      </c>
      <c r="C10" s="4" t="s">
        <v>7</v>
      </c>
      <c r="D10" s="25" t="s">
        <v>20</v>
      </c>
      <c r="E10" s="5" t="s">
        <v>13</v>
      </c>
      <c r="F10" s="44">
        <v>26031</v>
      </c>
    </row>
    <row r="11" spans="1:6" ht="18.75" customHeight="1" x14ac:dyDescent="0.15">
      <c r="A11" s="43">
        <v>9</v>
      </c>
      <c r="B11" s="4" t="s">
        <v>19</v>
      </c>
      <c r="C11" s="4" t="s">
        <v>7</v>
      </c>
      <c r="D11" s="25" t="s">
        <v>21</v>
      </c>
      <c r="E11" s="5" t="s">
        <v>274</v>
      </c>
      <c r="F11" s="44">
        <v>31490</v>
      </c>
    </row>
    <row r="12" spans="1:6" ht="18.75" customHeight="1" x14ac:dyDescent="0.15">
      <c r="A12" s="43">
        <v>10</v>
      </c>
      <c r="B12" s="4" t="s">
        <v>19</v>
      </c>
      <c r="C12" s="4" t="s">
        <v>7</v>
      </c>
      <c r="D12" s="25" t="s">
        <v>22</v>
      </c>
      <c r="E12" s="5" t="s">
        <v>23</v>
      </c>
      <c r="F12" s="44">
        <v>32275</v>
      </c>
    </row>
    <row r="13" spans="1:6" s="31" customFormat="1" ht="18" customHeight="1" x14ac:dyDescent="0.15">
      <c r="A13" s="43">
        <v>11</v>
      </c>
      <c r="B13" s="4" t="s">
        <v>19</v>
      </c>
      <c r="C13" s="4" t="s">
        <v>7</v>
      </c>
      <c r="D13" s="41" t="s">
        <v>24</v>
      </c>
      <c r="E13" s="5" t="s">
        <v>25</v>
      </c>
      <c r="F13" s="44">
        <v>40171</v>
      </c>
    </row>
    <row r="14" spans="1:6" ht="18.75" customHeight="1" x14ac:dyDescent="0.15">
      <c r="A14" s="43">
        <v>12</v>
      </c>
      <c r="B14" s="4" t="s">
        <v>19</v>
      </c>
      <c r="C14" s="4" t="s">
        <v>7</v>
      </c>
      <c r="D14" s="25" t="s">
        <v>280</v>
      </c>
      <c r="E14" s="5" t="s">
        <v>274</v>
      </c>
      <c r="F14" s="44">
        <v>42422</v>
      </c>
    </row>
    <row r="15" spans="1:6" ht="18.75" customHeight="1" x14ac:dyDescent="0.15">
      <c r="A15" s="43">
        <v>13</v>
      </c>
      <c r="B15" s="4" t="s">
        <v>19</v>
      </c>
      <c r="C15" s="4" t="s">
        <v>7</v>
      </c>
      <c r="D15" s="25" t="s">
        <v>281</v>
      </c>
      <c r="E15" s="5" t="s">
        <v>274</v>
      </c>
      <c r="F15" s="44">
        <v>42618</v>
      </c>
    </row>
    <row r="16" spans="1:6" ht="37.5" customHeight="1" x14ac:dyDescent="0.15">
      <c r="A16" s="43">
        <v>14</v>
      </c>
      <c r="B16" s="4" t="s">
        <v>26</v>
      </c>
      <c r="C16" s="4" t="s">
        <v>7</v>
      </c>
      <c r="D16" s="25" t="s">
        <v>27</v>
      </c>
      <c r="E16" s="5" t="s">
        <v>28</v>
      </c>
      <c r="F16" s="44">
        <v>29655</v>
      </c>
    </row>
    <row r="17" spans="1:6" ht="18.75" customHeight="1" x14ac:dyDescent="0.15">
      <c r="A17" s="43">
        <v>15</v>
      </c>
      <c r="B17" s="4" t="s">
        <v>26</v>
      </c>
      <c r="C17" s="4" t="s">
        <v>7</v>
      </c>
      <c r="D17" s="25" t="s">
        <v>29</v>
      </c>
      <c r="E17" s="5" t="s">
        <v>28</v>
      </c>
      <c r="F17" s="44">
        <v>30814</v>
      </c>
    </row>
    <row r="18" spans="1:6" ht="18.75" customHeight="1" x14ac:dyDescent="0.15">
      <c r="A18" s="43">
        <v>16</v>
      </c>
      <c r="B18" s="4" t="s">
        <v>26</v>
      </c>
      <c r="C18" s="4" t="s">
        <v>7</v>
      </c>
      <c r="D18" s="25" t="s">
        <v>30</v>
      </c>
      <c r="E18" s="5" t="s">
        <v>31</v>
      </c>
      <c r="F18" s="44">
        <v>34213</v>
      </c>
    </row>
    <row r="19" spans="1:6" ht="18.75" customHeight="1" x14ac:dyDescent="0.15">
      <c r="A19" s="43">
        <v>17</v>
      </c>
      <c r="B19" s="4" t="s">
        <v>26</v>
      </c>
      <c r="C19" s="4" t="s">
        <v>7</v>
      </c>
      <c r="D19" s="25" t="s">
        <v>32</v>
      </c>
      <c r="E19" s="5" t="s">
        <v>11</v>
      </c>
      <c r="F19" s="44">
        <v>36980</v>
      </c>
    </row>
    <row r="20" spans="1:6" ht="18.75" customHeight="1" x14ac:dyDescent="0.15">
      <c r="A20" s="43">
        <v>18</v>
      </c>
      <c r="B20" s="4" t="s">
        <v>26</v>
      </c>
      <c r="C20" s="4" t="s">
        <v>7</v>
      </c>
      <c r="D20" s="45" t="s">
        <v>33</v>
      </c>
      <c r="E20" s="5" t="s">
        <v>34</v>
      </c>
      <c r="F20" s="44">
        <v>39263</v>
      </c>
    </row>
    <row r="21" spans="1:6" ht="18.75" customHeight="1" x14ac:dyDescent="0.15">
      <c r="A21" s="43">
        <v>19</v>
      </c>
      <c r="B21" s="4" t="s">
        <v>26</v>
      </c>
      <c r="C21" s="4" t="s">
        <v>7</v>
      </c>
      <c r="D21" s="25" t="s">
        <v>35</v>
      </c>
      <c r="E21" s="46" t="s">
        <v>36</v>
      </c>
      <c r="F21" s="44">
        <v>39263</v>
      </c>
    </row>
    <row r="22" spans="1:6" ht="18.75" customHeight="1" x14ac:dyDescent="0.15">
      <c r="A22" s="43">
        <v>20</v>
      </c>
      <c r="B22" s="4" t="s">
        <v>26</v>
      </c>
      <c r="C22" s="4" t="s">
        <v>7</v>
      </c>
      <c r="D22" s="25" t="s">
        <v>37</v>
      </c>
      <c r="E22" s="5" t="s">
        <v>38</v>
      </c>
      <c r="F22" s="44">
        <v>39689</v>
      </c>
    </row>
    <row r="23" spans="1:6" ht="18.75" customHeight="1" x14ac:dyDescent="0.15">
      <c r="A23" s="43">
        <v>21</v>
      </c>
      <c r="B23" s="4" t="s">
        <v>26</v>
      </c>
      <c r="C23" s="4" t="s">
        <v>7</v>
      </c>
      <c r="D23" s="25" t="s">
        <v>39</v>
      </c>
      <c r="E23" s="5" t="s">
        <v>40</v>
      </c>
      <c r="F23" s="44">
        <v>42094</v>
      </c>
    </row>
    <row r="24" spans="1:6" ht="18.75" customHeight="1" x14ac:dyDescent="0.15">
      <c r="A24" s="43">
        <v>22</v>
      </c>
      <c r="B24" s="4" t="s">
        <v>26</v>
      </c>
      <c r="C24" s="4" t="s">
        <v>7</v>
      </c>
      <c r="D24" s="25" t="s">
        <v>41</v>
      </c>
      <c r="E24" s="5" t="s">
        <v>40</v>
      </c>
      <c r="F24" s="44">
        <v>42094</v>
      </c>
    </row>
    <row r="25" spans="1:6" ht="18.75" customHeight="1" x14ac:dyDescent="0.15">
      <c r="A25" s="43">
        <v>23</v>
      </c>
      <c r="B25" s="4" t="s">
        <v>26</v>
      </c>
      <c r="C25" s="4" t="s">
        <v>7</v>
      </c>
      <c r="D25" s="25" t="s">
        <v>42</v>
      </c>
      <c r="E25" s="5" t="s">
        <v>43</v>
      </c>
      <c r="F25" s="44" t="s">
        <v>248</v>
      </c>
    </row>
    <row r="26" spans="1:6" ht="18.75" customHeight="1" x14ac:dyDescent="0.15">
      <c r="A26" s="43">
        <v>24</v>
      </c>
      <c r="B26" s="4" t="s">
        <v>10</v>
      </c>
      <c r="C26" s="4" t="s">
        <v>44</v>
      </c>
      <c r="D26" s="25" t="s">
        <v>45</v>
      </c>
      <c r="E26" s="5" t="s">
        <v>15</v>
      </c>
      <c r="F26" s="44">
        <v>2441</v>
      </c>
    </row>
    <row r="27" spans="1:6" ht="18.75" customHeight="1" x14ac:dyDescent="0.15">
      <c r="A27" s="43">
        <v>25</v>
      </c>
      <c r="B27" s="4" t="s">
        <v>10</v>
      </c>
      <c r="C27" s="4" t="s">
        <v>44</v>
      </c>
      <c r="D27" s="25" t="s">
        <v>45</v>
      </c>
      <c r="E27" s="5" t="s">
        <v>15</v>
      </c>
      <c r="F27" s="44">
        <v>2441</v>
      </c>
    </row>
    <row r="28" spans="1:6" ht="18.75" customHeight="1" x14ac:dyDescent="0.15">
      <c r="A28" s="43">
        <v>26</v>
      </c>
      <c r="B28" s="4" t="s">
        <v>10</v>
      </c>
      <c r="C28" s="4" t="s">
        <v>44</v>
      </c>
      <c r="D28" s="25" t="s">
        <v>46</v>
      </c>
      <c r="E28" s="5" t="s">
        <v>47</v>
      </c>
      <c r="F28" s="44">
        <v>10689</v>
      </c>
    </row>
    <row r="29" spans="1:6" ht="18.75" customHeight="1" x14ac:dyDescent="0.15">
      <c r="A29" s="43">
        <v>27</v>
      </c>
      <c r="B29" s="4" t="s">
        <v>10</v>
      </c>
      <c r="C29" s="4" t="s">
        <v>44</v>
      </c>
      <c r="D29" s="25" t="s">
        <v>48</v>
      </c>
      <c r="E29" s="5" t="s">
        <v>15</v>
      </c>
      <c r="F29" s="44">
        <v>26821</v>
      </c>
    </row>
    <row r="30" spans="1:6" ht="18.75" customHeight="1" x14ac:dyDescent="0.15">
      <c r="A30" s="43">
        <v>28</v>
      </c>
      <c r="B30" s="4" t="s">
        <v>19</v>
      </c>
      <c r="C30" s="4" t="s">
        <v>44</v>
      </c>
      <c r="D30" s="25" t="s">
        <v>49</v>
      </c>
      <c r="E30" s="5" t="s">
        <v>50</v>
      </c>
      <c r="F30" s="44">
        <v>21590</v>
      </c>
    </row>
    <row r="31" spans="1:6" ht="18.75" customHeight="1" x14ac:dyDescent="0.15">
      <c r="A31" s="43">
        <v>29</v>
      </c>
      <c r="B31" s="4" t="s">
        <v>19</v>
      </c>
      <c r="C31" s="4" t="s">
        <v>44</v>
      </c>
      <c r="D31" s="25" t="s">
        <v>51</v>
      </c>
      <c r="E31" s="5" t="s">
        <v>13</v>
      </c>
      <c r="F31" s="44">
        <v>22227</v>
      </c>
    </row>
    <row r="32" spans="1:6" ht="18.75" customHeight="1" x14ac:dyDescent="0.15">
      <c r="A32" s="43">
        <v>30</v>
      </c>
      <c r="B32" s="4" t="s">
        <v>19</v>
      </c>
      <c r="C32" s="4" t="s">
        <v>44</v>
      </c>
      <c r="D32" s="25" t="s">
        <v>52</v>
      </c>
      <c r="E32" s="5" t="s">
        <v>38</v>
      </c>
      <c r="F32" s="44">
        <v>22227</v>
      </c>
    </row>
    <row r="33" spans="1:7" ht="18.75" customHeight="1" x14ac:dyDescent="0.15">
      <c r="A33" s="43">
        <v>31</v>
      </c>
      <c r="B33" s="4" t="s">
        <v>19</v>
      </c>
      <c r="C33" s="4" t="s">
        <v>44</v>
      </c>
      <c r="D33" s="25" t="s">
        <v>53</v>
      </c>
      <c r="E33" s="5" t="s">
        <v>54</v>
      </c>
      <c r="F33" s="44">
        <v>23700</v>
      </c>
    </row>
    <row r="34" spans="1:7" ht="18.75" customHeight="1" x14ac:dyDescent="0.15">
      <c r="A34" s="43">
        <v>32</v>
      </c>
      <c r="B34" s="4" t="s">
        <v>19</v>
      </c>
      <c r="C34" s="4" t="s">
        <v>44</v>
      </c>
      <c r="D34" s="25" t="s">
        <v>55</v>
      </c>
      <c r="E34" s="5" t="s">
        <v>9</v>
      </c>
      <c r="F34" s="44">
        <v>28894</v>
      </c>
    </row>
    <row r="35" spans="1:7" ht="18.75" customHeight="1" x14ac:dyDescent="0.15">
      <c r="A35" s="43">
        <v>33</v>
      </c>
      <c r="B35" s="4" t="s">
        <v>19</v>
      </c>
      <c r="C35" s="4" t="s">
        <v>44</v>
      </c>
      <c r="D35" s="25" t="s">
        <v>56</v>
      </c>
      <c r="E35" s="5" t="s">
        <v>9</v>
      </c>
      <c r="F35" s="44">
        <v>28894</v>
      </c>
    </row>
    <row r="36" spans="1:7" ht="18.75" customHeight="1" x14ac:dyDescent="0.15">
      <c r="A36" s="43">
        <v>34</v>
      </c>
      <c r="B36" s="4" t="s">
        <v>19</v>
      </c>
      <c r="C36" s="4" t="s">
        <v>44</v>
      </c>
      <c r="D36" s="25" t="s">
        <v>57</v>
      </c>
      <c r="E36" s="5" t="s">
        <v>15</v>
      </c>
      <c r="F36" s="44">
        <v>29217</v>
      </c>
      <c r="G36" s="32"/>
    </row>
    <row r="37" spans="1:7" ht="18.75" customHeight="1" x14ac:dyDescent="0.15">
      <c r="A37" s="43">
        <v>35</v>
      </c>
      <c r="B37" s="4" t="s">
        <v>19</v>
      </c>
      <c r="C37" s="4" t="s">
        <v>44</v>
      </c>
      <c r="D37" s="25" t="s">
        <v>58</v>
      </c>
      <c r="E37" s="5" t="s">
        <v>59</v>
      </c>
      <c r="F37" s="44">
        <v>34872</v>
      </c>
    </row>
    <row r="38" spans="1:7" ht="18.75" customHeight="1" x14ac:dyDescent="0.15">
      <c r="A38" s="43">
        <v>36</v>
      </c>
      <c r="B38" s="4" t="s">
        <v>19</v>
      </c>
      <c r="C38" s="4" t="s">
        <v>44</v>
      </c>
      <c r="D38" s="25" t="s">
        <v>60</v>
      </c>
      <c r="E38" s="5" t="s">
        <v>18</v>
      </c>
      <c r="F38" s="44">
        <v>35114</v>
      </c>
    </row>
    <row r="39" spans="1:7" ht="18.75" customHeight="1" x14ac:dyDescent="0.15">
      <c r="A39" s="43">
        <v>37</v>
      </c>
      <c r="B39" s="4" t="s">
        <v>19</v>
      </c>
      <c r="C39" s="4" t="s">
        <v>44</v>
      </c>
      <c r="D39" s="25" t="s">
        <v>61</v>
      </c>
      <c r="E39" s="5" t="s">
        <v>62</v>
      </c>
      <c r="F39" s="44">
        <v>38320</v>
      </c>
    </row>
    <row r="40" spans="1:7" ht="18.75" customHeight="1" x14ac:dyDescent="0.15">
      <c r="A40" s="43">
        <v>38</v>
      </c>
      <c r="B40" s="4" t="s">
        <v>19</v>
      </c>
      <c r="C40" s="4" t="s">
        <v>44</v>
      </c>
      <c r="D40" s="25" t="s">
        <v>283</v>
      </c>
      <c r="E40" s="5" t="s">
        <v>63</v>
      </c>
      <c r="F40" s="44">
        <v>42796</v>
      </c>
    </row>
    <row r="41" spans="1:7" ht="18.75" customHeight="1" x14ac:dyDescent="0.15">
      <c r="A41" s="43">
        <v>39</v>
      </c>
      <c r="B41" s="4" t="s">
        <v>19</v>
      </c>
      <c r="C41" s="4" t="s">
        <v>44</v>
      </c>
      <c r="D41" s="25" t="s">
        <v>282</v>
      </c>
      <c r="E41" s="5" t="s">
        <v>64</v>
      </c>
      <c r="F41" s="44">
        <v>43727</v>
      </c>
    </row>
    <row r="42" spans="1:7" ht="18.75" customHeight="1" x14ac:dyDescent="0.15">
      <c r="A42" s="43">
        <v>40</v>
      </c>
      <c r="B42" s="4" t="s">
        <v>26</v>
      </c>
      <c r="C42" s="4" t="s">
        <v>44</v>
      </c>
      <c r="D42" s="25" t="s">
        <v>66</v>
      </c>
      <c r="E42" s="5" t="s">
        <v>28</v>
      </c>
      <c r="F42" s="44">
        <v>29263</v>
      </c>
    </row>
    <row r="43" spans="1:7" ht="18.75" customHeight="1" x14ac:dyDescent="0.15">
      <c r="A43" s="43">
        <v>41</v>
      </c>
      <c r="B43" s="4" t="s">
        <v>26</v>
      </c>
      <c r="C43" s="4" t="s">
        <v>44</v>
      </c>
      <c r="D43" s="25" t="s">
        <v>65</v>
      </c>
      <c r="E43" s="5" t="s">
        <v>28</v>
      </c>
      <c r="F43" s="44">
        <v>29263</v>
      </c>
    </row>
    <row r="44" spans="1:7" ht="18.75" customHeight="1" x14ac:dyDescent="0.15">
      <c r="A44" s="43">
        <v>42</v>
      </c>
      <c r="B44" s="4" t="s">
        <v>26</v>
      </c>
      <c r="C44" s="4" t="s">
        <v>44</v>
      </c>
      <c r="D44" s="25" t="s">
        <v>67</v>
      </c>
      <c r="E44" s="5" t="s">
        <v>50</v>
      </c>
      <c r="F44" s="44">
        <v>30814</v>
      </c>
    </row>
    <row r="45" spans="1:7" ht="18.75" customHeight="1" x14ac:dyDescent="0.15">
      <c r="A45" s="43">
        <v>43</v>
      </c>
      <c r="B45" s="4" t="s">
        <v>26</v>
      </c>
      <c r="C45" s="4" t="s">
        <v>44</v>
      </c>
      <c r="D45" s="25" t="s">
        <v>61</v>
      </c>
      <c r="E45" s="5" t="s">
        <v>68</v>
      </c>
      <c r="F45" s="44">
        <v>31867</v>
      </c>
    </row>
    <row r="46" spans="1:7" ht="18.75" customHeight="1" x14ac:dyDescent="0.15">
      <c r="A46" s="43">
        <v>44</v>
      </c>
      <c r="B46" s="4" t="s">
        <v>26</v>
      </c>
      <c r="C46" s="4" t="s">
        <v>44</v>
      </c>
      <c r="D46" s="25" t="s">
        <v>69</v>
      </c>
      <c r="E46" s="5" t="s">
        <v>70</v>
      </c>
      <c r="F46" s="44">
        <v>31867</v>
      </c>
    </row>
    <row r="47" spans="1:7" ht="18.75" customHeight="1" x14ac:dyDescent="0.15">
      <c r="A47" s="43">
        <v>45</v>
      </c>
      <c r="B47" s="4" t="s">
        <v>26</v>
      </c>
      <c r="C47" s="4" t="s">
        <v>44</v>
      </c>
      <c r="D47" s="25" t="s">
        <v>61</v>
      </c>
      <c r="E47" s="5" t="s">
        <v>70</v>
      </c>
      <c r="F47" s="44">
        <v>33326</v>
      </c>
    </row>
    <row r="48" spans="1:7" ht="18.75" customHeight="1" x14ac:dyDescent="0.15">
      <c r="A48" s="43">
        <v>46</v>
      </c>
      <c r="B48" s="4" t="s">
        <v>26</v>
      </c>
      <c r="C48" s="4" t="s">
        <v>44</v>
      </c>
      <c r="D48" s="25" t="s">
        <v>71</v>
      </c>
      <c r="E48" s="5" t="s">
        <v>72</v>
      </c>
      <c r="F48" s="44">
        <v>33326</v>
      </c>
    </row>
    <row r="49" spans="1:6" ht="18.75" customHeight="1" x14ac:dyDescent="0.15">
      <c r="A49" s="43">
        <v>47</v>
      </c>
      <c r="B49" s="4" t="s">
        <v>26</v>
      </c>
      <c r="C49" s="4" t="s">
        <v>44</v>
      </c>
      <c r="D49" s="25" t="s">
        <v>73</v>
      </c>
      <c r="E49" s="5" t="s">
        <v>74</v>
      </c>
      <c r="F49" s="44">
        <v>33326</v>
      </c>
    </row>
    <row r="50" spans="1:6" ht="18.75" customHeight="1" x14ac:dyDescent="0.15">
      <c r="A50" s="43">
        <v>48</v>
      </c>
      <c r="B50" s="4" t="s">
        <v>26</v>
      </c>
      <c r="C50" s="4" t="s">
        <v>44</v>
      </c>
      <c r="D50" s="25" t="s">
        <v>75</v>
      </c>
      <c r="E50" s="5" t="s">
        <v>15</v>
      </c>
      <c r="F50" s="44">
        <v>35761</v>
      </c>
    </row>
    <row r="51" spans="1:6" ht="18.75" customHeight="1" x14ac:dyDescent="0.15">
      <c r="A51" s="43">
        <v>49</v>
      </c>
      <c r="B51" s="4" t="s">
        <v>26</v>
      </c>
      <c r="C51" s="4" t="s">
        <v>44</v>
      </c>
      <c r="D51" s="25" t="s">
        <v>76</v>
      </c>
      <c r="E51" s="5" t="s">
        <v>15</v>
      </c>
      <c r="F51" s="44">
        <v>35761</v>
      </c>
    </row>
    <row r="52" spans="1:6" ht="18.75" customHeight="1" x14ac:dyDescent="0.15">
      <c r="A52" s="43">
        <v>50</v>
      </c>
      <c r="B52" s="4" t="s">
        <v>26</v>
      </c>
      <c r="C52" s="4" t="s">
        <v>44</v>
      </c>
      <c r="D52" s="25" t="s">
        <v>77</v>
      </c>
      <c r="E52" s="5" t="s">
        <v>15</v>
      </c>
      <c r="F52" s="44">
        <v>35761</v>
      </c>
    </row>
    <row r="53" spans="1:6" ht="18.75" customHeight="1" x14ac:dyDescent="0.15">
      <c r="A53" s="43">
        <v>51</v>
      </c>
      <c r="B53" s="4" t="s">
        <v>26</v>
      </c>
      <c r="C53" s="4" t="s">
        <v>44</v>
      </c>
      <c r="D53" s="25" t="s">
        <v>78</v>
      </c>
      <c r="E53" s="5" t="s">
        <v>15</v>
      </c>
      <c r="F53" s="44">
        <v>35761</v>
      </c>
    </row>
    <row r="54" spans="1:6" ht="18.75" customHeight="1" x14ac:dyDescent="0.15">
      <c r="A54" s="43">
        <v>52</v>
      </c>
      <c r="B54" s="4" t="s">
        <v>26</v>
      </c>
      <c r="C54" s="4" t="s">
        <v>44</v>
      </c>
      <c r="D54" s="25" t="s">
        <v>79</v>
      </c>
      <c r="E54" s="5" t="s">
        <v>15</v>
      </c>
      <c r="F54" s="44">
        <v>35761</v>
      </c>
    </row>
    <row r="55" spans="1:6" ht="18.75" customHeight="1" x14ac:dyDescent="0.15">
      <c r="A55" s="43">
        <v>53</v>
      </c>
      <c r="B55" s="4" t="s">
        <v>26</v>
      </c>
      <c r="C55" s="4" t="s">
        <v>44</v>
      </c>
      <c r="D55" s="25" t="s">
        <v>80</v>
      </c>
      <c r="E55" s="5" t="s">
        <v>15</v>
      </c>
      <c r="F55" s="44">
        <v>35761</v>
      </c>
    </row>
    <row r="56" spans="1:6" ht="18.75" customHeight="1" x14ac:dyDescent="0.15">
      <c r="A56" s="43">
        <v>54</v>
      </c>
      <c r="B56" s="4" t="s">
        <v>26</v>
      </c>
      <c r="C56" s="4" t="s">
        <v>44</v>
      </c>
      <c r="D56" s="25" t="s">
        <v>81</v>
      </c>
      <c r="E56" s="5" t="s">
        <v>82</v>
      </c>
      <c r="F56" s="44">
        <v>36980</v>
      </c>
    </row>
    <row r="57" spans="1:6" ht="18.75" customHeight="1" x14ac:dyDescent="0.15">
      <c r="A57" s="43">
        <v>55</v>
      </c>
      <c r="B57" s="4" t="s">
        <v>26</v>
      </c>
      <c r="C57" s="4" t="s">
        <v>44</v>
      </c>
      <c r="D57" s="25" t="s">
        <v>83</v>
      </c>
      <c r="E57" s="5" t="s">
        <v>15</v>
      </c>
      <c r="F57" s="44">
        <v>39689</v>
      </c>
    </row>
    <row r="58" spans="1:6" ht="18.75" customHeight="1" x14ac:dyDescent="0.15">
      <c r="A58" s="43">
        <v>56</v>
      </c>
      <c r="B58" s="4" t="s">
        <v>26</v>
      </c>
      <c r="C58" s="4" t="s">
        <v>44</v>
      </c>
      <c r="D58" s="25" t="s">
        <v>84</v>
      </c>
      <c r="E58" s="5" t="s">
        <v>85</v>
      </c>
      <c r="F58" s="44">
        <v>39979</v>
      </c>
    </row>
    <row r="59" spans="1:6" ht="37.5" customHeight="1" x14ac:dyDescent="0.15">
      <c r="A59" s="43">
        <v>57</v>
      </c>
      <c r="B59" s="4" t="s">
        <v>26</v>
      </c>
      <c r="C59" s="4" t="s">
        <v>44</v>
      </c>
      <c r="D59" s="25" t="s">
        <v>313</v>
      </c>
      <c r="E59" s="5" t="s">
        <v>85</v>
      </c>
      <c r="F59" s="44">
        <v>42248</v>
      </c>
    </row>
    <row r="60" spans="1:6" ht="18.75" customHeight="1" x14ac:dyDescent="0.15">
      <c r="A60" s="43">
        <v>58</v>
      </c>
      <c r="B60" s="4" t="s">
        <v>10</v>
      </c>
      <c r="C60" s="4" t="s">
        <v>86</v>
      </c>
      <c r="D60" s="25" t="s">
        <v>87</v>
      </c>
      <c r="E60" s="5" t="s">
        <v>88</v>
      </c>
      <c r="F60" s="44">
        <v>1921</v>
      </c>
    </row>
    <row r="61" spans="1:6" ht="18.75" customHeight="1" x14ac:dyDescent="0.15">
      <c r="A61" s="43">
        <v>59</v>
      </c>
      <c r="B61" s="4" t="s">
        <v>10</v>
      </c>
      <c r="C61" s="4" t="s">
        <v>86</v>
      </c>
      <c r="D61" s="25" t="s">
        <v>89</v>
      </c>
      <c r="E61" s="5" t="s">
        <v>90</v>
      </c>
      <c r="F61" s="44">
        <v>12904</v>
      </c>
    </row>
    <row r="62" spans="1:6" ht="18.75" customHeight="1" x14ac:dyDescent="0.15">
      <c r="A62" s="43">
        <v>60</v>
      </c>
      <c r="B62" s="4" t="s">
        <v>10</v>
      </c>
      <c r="C62" s="4" t="s">
        <v>86</v>
      </c>
      <c r="D62" s="25" t="s">
        <v>91</v>
      </c>
      <c r="E62" s="5" t="s">
        <v>31</v>
      </c>
      <c r="F62" s="44">
        <v>20262</v>
      </c>
    </row>
    <row r="63" spans="1:6" ht="18.75" customHeight="1" x14ac:dyDescent="0.15">
      <c r="A63" s="43">
        <v>61</v>
      </c>
      <c r="B63" s="4" t="s">
        <v>10</v>
      </c>
      <c r="C63" s="4" t="s">
        <v>86</v>
      </c>
      <c r="D63" s="25" t="s">
        <v>92</v>
      </c>
      <c r="E63" s="5" t="s">
        <v>93</v>
      </c>
      <c r="F63" s="44">
        <v>40358</v>
      </c>
    </row>
    <row r="64" spans="1:6" ht="18.75" customHeight="1" x14ac:dyDescent="0.15">
      <c r="A64" s="43">
        <v>62</v>
      </c>
      <c r="B64" s="4" t="s">
        <v>19</v>
      </c>
      <c r="C64" s="4" t="s">
        <v>86</v>
      </c>
      <c r="D64" s="25" t="s">
        <v>94</v>
      </c>
      <c r="E64" s="5" t="s">
        <v>15</v>
      </c>
      <c r="F64" s="44">
        <v>22227</v>
      </c>
    </row>
    <row r="65" spans="1:6" ht="18.75" customHeight="1" x14ac:dyDescent="0.15">
      <c r="A65" s="43">
        <v>63</v>
      </c>
      <c r="B65" s="4" t="s">
        <v>19</v>
      </c>
      <c r="C65" s="4" t="s">
        <v>86</v>
      </c>
      <c r="D65" s="25" t="s">
        <v>95</v>
      </c>
      <c r="E65" s="5" t="s">
        <v>93</v>
      </c>
      <c r="F65" s="44">
        <v>23973</v>
      </c>
    </row>
    <row r="66" spans="1:6" ht="18.75" customHeight="1" x14ac:dyDescent="0.15">
      <c r="A66" s="43">
        <v>64</v>
      </c>
      <c r="B66" s="4" t="s">
        <v>19</v>
      </c>
      <c r="C66" s="4" t="s">
        <v>86</v>
      </c>
      <c r="D66" s="25" t="s">
        <v>95</v>
      </c>
      <c r="E66" s="5" t="s">
        <v>88</v>
      </c>
      <c r="F66" s="44">
        <v>23973</v>
      </c>
    </row>
    <row r="67" spans="1:6" ht="18.75" customHeight="1" x14ac:dyDescent="0.15">
      <c r="A67" s="43">
        <v>65</v>
      </c>
      <c r="B67" s="4" t="s">
        <v>19</v>
      </c>
      <c r="C67" s="4" t="s">
        <v>86</v>
      </c>
      <c r="D67" s="25" t="s">
        <v>96</v>
      </c>
      <c r="E67" s="5" t="s">
        <v>97</v>
      </c>
      <c r="F67" s="44">
        <v>24691</v>
      </c>
    </row>
    <row r="68" spans="1:6" ht="18.75" customHeight="1" x14ac:dyDescent="0.15">
      <c r="A68" s="43">
        <v>66</v>
      </c>
      <c r="B68" s="4" t="s">
        <v>19</v>
      </c>
      <c r="C68" s="4" t="s">
        <v>86</v>
      </c>
      <c r="D68" s="25" t="s">
        <v>98</v>
      </c>
      <c r="E68" s="5" t="s">
        <v>93</v>
      </c>
      <c r="F68" s="44">
        <v>35779</v>
      </c>
    </row>
    <row r="69" spans="1:6" ht="18.75" customHeight="1" x14ac:dyDescent="0.15">
      <c r="A69" s="43">
        <v>67</v>
      </c>
      <c r="B69" s="4" t="s">
        <v>19</v>
      </c>
      <c r="C69" s="4" t="s">
        <v>86</v>
      </c>
      <c r="D69" s="25" t="s">
        <v>99</v>
      </c>
      <c r="E69" s="5" t="s">
        <v>15</v>
      </c>
      <c r="F69" s="44">
        <v>35954</v>
      </c>
    </row>
    <row r="70" spans="1:6" ht="18.75" customHeight="1" x14ac:dyDescent="0.15">
      <c r="A70" s="43">
        <v>68</v>
      </c>
      <c r="B70" s="4" t="s">
        <v>19</v>
      </c>
      <c r="C70" s="4" t="s">
        <v>86</v>
      </c>
      <c r="D70" s="25" t="s">
        <v>100</v>
      </c>
      <c r="E70" s="5" t="s">
        <v>93</v>
      </c>
      <c r="F70" s="44">
        <v>36587</v>
      </c>
    </row>
    <row r="71" spans="1:6" ht="18.75" customHeight="1" x14ac:dyDescent="0.15">
      <c r="A71" s="43">
        <v>69</v>
      </c>
      <c r="B71" s="4" t="s">
        <v>19</v>
      </c>
      <c r="C71" s="4" t="s">
        <v>86</v>
      </c>
      <c r="D71" s="25" t="s">
        <v>101</v>
      </c>
      <c r="E71" s="5" t="s">
        <v>93</v>
      </c>
      <c r="F71" s="44">
        <v>36587</v>
      </c>
    </row>
    <row r="72" spans="1:6" ht="18.75" customHeight="1" x14ac:dyDescent="0.15">
      <c r="A72" s="43">
        <v>70</v>
      </c>
      <c r="B72" s="4" t="s">
        <v>326</v>
      </c>
      <c r="C72" s="4" t="s">
        <v>327</v>
      </c>
      <c r="D72" s="25" t="s">
        <v>328</v>
      </c>
      <c r="E72" s="5" t="s">
        <v>329</v>
      </c>
      <c r="F72" s="52">
        <v>31482</v>
      </c>
    </row>
    <row r="73" spans="1:6" ht="18.75" customHeight="1" x14ac:dyDescent="0.15">
      <c r="A73" s="43">
        <v>71</v>
      </c>
      <c r="B73" s="4" t="s">
        <v>26</v>
      </c>
      <c r="C73" s="4" t="s">
        <v>86</v>
      </c>
      <c r="D73" s="25" t="s">
        <v>102</v>
      </c>
      <c r="E73" s="5" t="s">
        <v>93</v>
      </c>
      <c r="F73" s="44">
        <v>34213</v>
      </c>
    </row>
    <row r="74" spans="1:6" ht="18.75" customHeight="1" x14ac:dyDescent="0.15">
      <c r="A74" s="43">
        <v>72</v>
      </c>
      <c r="B74" s="4" t="s">
        <v>26</v>
      </c>
      <c r="C74" s="4" t="s">
        <v>86</v>
      </c>
      <c r="D74" s="25" t="s">
        <v>103</v>
      </c>
      <c r="E74" s="5" t="s">
        <v>93</v>
      </c>
      <c r="F74" s="44">
        <v>34213</v>
      </c>
    </row>
    <row r="75" spans="1:6" ht="18.75" customHeight="1" x14ac:dyDescent="0.15">
      <c r="A75" s="43">
        <v>73</v>
      </c>
      <c r="B75" s="4" t="s">
        <v>26</v>
      </c>
      <c r="C75" s="4" t="s">
        <v>86</v>
      </c>
      <c r="D75" s="25" t="s">
        <v>103</v>
      </c>
      <c r="E75" s="5" t="s">
        <v>93</v>
      </c>
      <c r="F75" s="44">
        <v>34213</v>
      </c>
    </row>
    <row r="76" spans="1:6" ht="18.75" customHeight="1" x14ac:dyDescent="0.15">
      <c r="A76" s="43">
        <v>74</v>
      </c>
      <c r="B76" s="4" t="s">
        <v>26</v>
      </c>
      <c r="C76" s="4" t="s">
        <v>86</v>
      </c>
      <c r="D76" s="25" t="s">
        <v>104</v>
      </c>
      <c r="E76" s="5" t="s">
        <v>105</v>
      </c>
      <c r="F76" s="44">
        <v>35761</v>
      </c>
    </row>
    <row r="77" spans="1:6" ht="18.75" customHeight="1" x14ac:dyDescent="0.15">
      <c r="A77" s="43">
        <v>75</v>
      </c>
      <c r="B77" s="4" t="s">
        <v>26</v>
      </c>
      <c r="C77" s="4" t="s">
        <v>86</v>
      </c>
      <c r="D77" s="25" t="s">
        <v>106</v>
      </c>
      <c r="E77" s="5" t="s">
        <v>15</v>
      </c>
      <c r="F77" s="44">
        <v>35761</v>
      </c>
    </row>
    <row r="78" spans="1:6" ht="18.75" customHeight="1" x14ac:dyDescent="0.15">
      <c r="A78" s="43">
        <v>76</v>
      </c>
      <c r="B78" s="4" t="s">
        <v>19</v>
      </c>
      <c r="C78" s="4" t="s">
        <v>107</v>
      </c>
      <c r="D78" s="25" t="s">
        <v>108</v>
      </c>
      <c r="E78" s="5" t="s">
        <v>274</v>
      </c>
      <c r="F78" s="44">
        <v>21355</v>
      </c>
    </row>
    <row r="79" spans="1:6" ht="18.75" customHeight="1" x14ac:dyDescent="0.15">
      <c r="A79" s="43">
        <v>77</v>
      </c>
      <c r="B79" s="4" t="s">
        <v>19</v>
      </c>
      <c r="C79" s="4" t="s">
        <v>107</v>
      </c>
      <c r="D79" s="25" t="s">
        <v>109</v>
      </c>
      <c r="E79" s="5" t="s">
        <v>9</v>
      </c>
      <c r="F79" s="44">
        <v>26857</v>
      </c>
    </row>
    <row r="80" spans="1:6" ht="18.75" customHeight="1" x14ac:dyDescent="0.15">
      <c r="A80" s="43">
        <v>78</v>
      </c>
      <c r="B80" s="4" t="s">
        <v>19</v>
      </c>
      <c r="C80" s="4" t="s">
        <v>107</v>
      </c>
      <c r="D80" s="25" t="s">
        <v>110</v>
      </c>
      <c r="E80" s="5" t="s">
        <v>90</v>
      </c>
      <c r="F80" s="44">
        <v>29482</v>
      </c>
    </row>
    <row r="81" spans="1:6" ht="18.75" customHeight="1" x14ac:dyDescent="0.15">
      <c r="A81" s="43">
        <v>79</v>
      </c>
      <c r="B81" s="4" t="s">
        <v>19</v>
      </c>
      <c r="C81" s="4" t="s">
        <v>107</v>
      </c>
      <c r="D81" s="25" t="s">
        <v>111</v>
      </c>
      <c r="E81" s="5" t="s">
        <v>274</v>
      </c>
      <c r="F81" s="44">
        <v>29657</v>
      </c>
    </row>
    <row r="82" spans="1:6" ht="18.75" customHeight="1" x14ac:dyDescent="0.15">
      <c r="A82" s="43">
        <v>80</v>
      </c>
      <c r="B82" s="4" t="s">
        <v>19</v>
      </c>
      <c r="C82" s="4" t="s">
        <v>107</v>
      </c>
      <c r="D82" s="25" t="s">
        <v>112</v>
      </c>
      <c r="E82" s="5" t="s">
        <v>93</v>
      </c>
      <c r="F82" s="44">
        <v>30676</v>
      </c>
    </row>
    <row r="83" spans="1:6" ht="18.75" customHeight="1" x14ac:dyDescent="0.15">
      <c r="A83" s="43">
        <v>81</v>
      </c>
      <c r="B83" s="4" t="s">
        <v>19</v>
      </c>
      <c r="C83" s="4" t="s">
        <v>107</v>
      </c>
      <c r="D83" s="25" t="s">
        <v>113</v>
      </c>
      <c r="E83" s="5" t="s">
        <v>274</v>
      </c>
      <c r="F83" s="44">
        <v>32275</v>
      </c>
    </row>
    <row r="84" spans="1:6" ht="18.75" customHeight="1" x14ac:dyDescent="0.15">
      <c r="A84" s="43">
        <v>82</v>
      </c>
      <c r="B84" s="4" t="s">
        <v>19</v>
      </c>
      <c r="C84" s="4" t="s">
        <v>107</v>
      </c>
      <c r="D84" s="25" t="s">
        <v>284</v>
      </c>
      <c r="E84" s="5" t="s">
        <v>114</v>
      </c>
      <c r="F84" s="44">
        <v>35593</v>
      </c>
    </row>
    <row r="85" spans="1:6" ht="18.75" customHeight="1" x14ac:dyDescent="0.15">
      <c r="A85" s="43">
        <v>83</v>
      </c>
      <c r="B85" s="4" t="s">
        <v>19</v>
      </c>
      <c r="C85" s="4" t="s">
        <v>107</v>
      </c>
      <c r="D85" s="25" t="s">
        <v>115</v>
      </c>
      <c r="E85" s="5" t="s">
        <v>275</v>
      </c>
      <c r="F85" s="44">
        <v>41687</v>
      </c>
    </row>
    <row r="86" spans="1:6" ht="18.75" customHeight="1" x14ac:dyDescent="0.15">
      <c r="A86" s="43">
        <v>84</v>
      </c>
      <c r="B86" s="4" t="s">
        <v>26</v>
      </c>
      <c r="C86" s="4" t="s">
        <v>107</v>
      </c>
      <c r="D86" s="25" t="s">
        <v>116</v>
      </c>
      <c r="E86" s="5" t="s">
        <v>117</v>
      </c>
      <c r="F86" s="44">
        <v>26214</v>
      </c>
    </row>
    <row r="87" spans="1:6" ht="18.75" customHeight="1" x14ac:dyDescent="0.15">
      <c r="A87" s="43">
        <v>85</v>
      </c>
      <c r="B87" s="4" t="s">
        <v>26</v>
      </c>
      <c r="C87" s="4" t="s">
        <v>107</v>
      </c>
      <c r="D87" s="25" t="s">
        <v>285</v>
      </c>
      <c r="E87" s="5" t="s">
        <v>117</v>
      </c>
      <c r="F87" s="44">
        <v>26214</v>
      </c>
    </row>
    <row r="88" spans="1:6" ht="18.75" customHeight="1" x14ac:dyDescent="0.15">
      <c r="A88" s="43">
        <v>86</v>
      </c>
      <c r="B88" s="4" t="s">
        <v>26</v>
      </c>
      <c r="C88" s="4" t="s">
        <v>107</v>
      </c>
      <c r="D88" s="25" t="s">
        <v>118</v>
      </c>
      <c r="E88" s="5" t="s">
        <v>31</v>
      </c>
      <c r="F88" s="44">
        <v>28208</v>
      </c>
    </row>
    <row r="89" spans="1:6" ht="18.75" customHeight="1" x14ac:dyDescent="0.15">
      <c r="A89" s="43">
        <v>87</v>
      </c>
      <c r="B89" s="4" t="s">
        <v>26</v>
      </c>
      <c r="C89" s="4" t="s">
        <v>107</v>
      </c>
      <c r="D89" s="25" t="s">
        <v>286</v>
      </c>
      <c r="E89" s="5" t="s">
        <v>28</v>
      </c>
      <c r="F89" s="44">
        <v>29263</v>
      </c>
    </row>
    <row r="90" spans="1:6" ht="37.5" customHeight="1" x14ac:dyDescent="0.15">
      <c r="A90" s="43">
        <v>88</v>
      </c>
      <c r="B90" s="4" t="s">
        <v>26</v>
      </c>
      <c r="C90" s="4" t="s">
        <v>107</v>
      </c>
      <c r="D90" s="25" t="s">
        <v>330</v>
      </c>
      <c r="E90" s="5" t="s">
        <v>274</v>
      </c>
      <c r="F90" s="44">
        <v>29655</v>
      </c>
    </row>
    <row r="91" spans="1:6" ht="18.75" customHeight="1" x14ac:dyDescent="0.15">
      <c r="A91" s="43">
        <v>89</v>
      </c>
      <c r="B91" s="4" t="s">
        <v>26</v>
      </c>
      <c r="C91" s="4" t="s">
        <v>107</v>
      </c>
      <c r="D91" s="25" t="s">
        <v>119</v>
      </c>
      <c r="E91" s="5" t="s">
        <v>97</v>
      </c>
      <c r="F91" s="44">
        <v>31181</v>
      </c>
    </row>
    <row r="92" spans="1:6" ht="18.75" customHeight="1" x14ac:dyDescent="0.15">
      <c r="A92" s="43">
        <v>90</v>
      </c>
      <c r="B92" s="4" t="s">
        <v>26</v>
      </c>
      <c r="C92" s="4" t="s">
        <v>107</v>
      </c>
      <c r="D92" s="25" t="s">
        <v>120</v>
      </c>
      <c r="E92" s="5" t="s">
        <v>121</v>
      </c>
      <c r="F92" s="44">
        <v>31482</v>
      </c>
    </row>
    <row r="93" spans="1:6" ht="18.75" customHeight="1" x14ac:dyDescent="0.15">
      <c r="A93" s="43">
        <v>91</v>
      </c>
      <c r="B93" s="4" t="s">
        <v>26</v>
      </c>
      <c r="C93" s="4" t="s">
        <v>107</v>
      </c>
      <c r="D93" s="25" t="s">
        <v>122</v>
      </c>
      <c r="E93" s="5" t="s">
        <v>74</v>
      </c>
      <c r="F93" s="44">
        <v>31867</v>
      </c>
    </row>
    <row r="94" spans="1:6" ht="18.75" customHeight="1" x14ac:dyDescent="0.15">
      <c r="A94" s="43">
        <v>92</v>
      </c>
      <c r="B94" s="4" t="s">
        <v>26</v>
      </c>
      <c r="C94" s="4" t="s">
        <v>107</v>
      </c>
      <c r="D94" s="25" t="s">
        <v>124</v>
      </c>
      <c r="E94" s="5" t="s">
        <v>63</v>
      </c>
      <c r="F94" s="42" t="s">
        <v>125</v>
      </c>
    </row>
    <row r="95" spans="1:6" ht="18.75" customHeight="1" x14ac:dyDescent="0.15">
      <c r="A95" s="43">
        <v>93</v>
      </c>
      <c r="B95" s="4" t="s">
        <v>26</v>
      </c>
      <c r="C95" s="4" t="s">
        <v>107</v>
      </c>
      <c r="D95" s="25" t="s">
        <v>118</v>
      </c>
      <c r="E95" s="5" t="s">
        <v>123</v>
      </c>
      <c r="F95" s="44">
        <v>35109</v>
      </c>
    </row>
    <row r="96" spans="1:6" ht="18.75" customHeight="1" x14ac:dyDescent="0.15">
      <c r="A96" s="43">
        <v>94</v>
      </c>
      <c r="B96" s="4" t="s">
        <v>26</v>
      </c>
      <c r="C96" s="4" t="s">
        <v>107</v>
      </c>
      <c r="D96" s="25" t="s">
        <v>126</v>
      </c>
      <c r="E96" s="5" t="s">
        <v>127</v>
      </c>
      <c r="F96" s="44" t="s">
        <v>248</v>
      </c>
    </row>
    <row r="97" spans="1:7" ht="18.75" customHeight="1" x14ac:dyDescent="0.15">
      <c r="A97" s="43">
        <v>95</v>
      </c>
      <c r="B97" s="4" t="s">
        <v>10</v>
      </c>
      <c r="C97" s="4" t="s">
        <v>273</v>
      </c>
      <c r="D97" s="25" t="s">
        <v>314</v>
      </c>
      <c r="E97" s="5" t="s">
        <v>127</v>
      </c>
      <c r="F97" s="44">
        <v>7791</v>
      </c>
    </row>
    <row r="98" spans="1:7" ht="18.75" customHeight="1" x14ac:dyDescent="0.15">
      <c r="A98" s="43">
        <v>96</v>
      </c>
      <c r="B98" s="4" t="s">
        <v>19</v>
      </c>
      <c r="C98" s="4" t="s">
        <v>273</v>
      </c>
      <c r="D98" s="25" t="s">
        <v>128</v>
      </c>
      <c r="E98" s="5" t="s">
        <v>322</v>
      </c>
      <c r="F98" s="44">
        <v>24691</v>
      </c>
    </row>
    <row r="99" spans="1:7" ht="18.75" customHeight="1" x14ac:dyDescent="0.15">
      <c r="A99" s="43">
        <v>97</v>
      </c>
      <c r="B99" s="4" t="s">
        <v>19</v>
      </c>
      <c r="C99" s="4" t="s">
        <v>273</v>
      </c>
      <c r="D99" s="25" t="s">
        <v>129</v>
      </c>
      <c r="E99" s="5" t="s">
        <v>322</v>
      </c>
      <c r="F99" s="44">
        <v>24691</v>
      </c>
    </row>
    <row r="100" spans="1:7" ht="18.75" customHeight="1" x14ac:dyDescent="0.15">
      <c r="A100" s="43">
        <v>98</v>
      </c>
      <c r="B100" s="4" t="s">
        <v>19</v>
      </c>
      <c r="C100" s="4" t="s">
        <v>273</v>
      </c>
      <c r="D100" s="25" t="s">
        <v>130</v>
      </c>
      <c r="E100" s="5" t="s">
        <v>322</v>
      </c>
      <c r="F100" s="44">
        <v>24691</v>
      </c>
    </row>
    <row r="101" spans="1:7" ht="18.75" customHeight="1" x14ac:dyDescent="0.15">
      <c r="A101" s="43">
        <v>99</v>
      </c>
      <c r="B101" s="4" t="s">
        <v>19</v>
      </c>
      <c r="C101" s="4" t="s">
        <v>273</v>
      </c>
      <c r="D101" s="25" t="s">
        <v>131</v>
      </c>
      <c r="E101" s="5" t="s">
        <v>322</v>
      </c>
      <c r="F101" s="44">
        <v>24691</v>
      </c>
    </row>
    <row r="102" spans="1:7" ht="18.75" customHeight="1" x14ac:dyDescent="0.15">
      <c r="A102" s="43">
        <v>100</v>
      </c>
      <c r="B102" s="4" t="s">
        <v>19</v>
      </c>
      <c r="C102" s="4" t="s">
        <v>273</v>
      </c>
      <c r="D102" s="25" t="s">
        <v>132</v>
      </c>
      <c r="E102" s="5" t="s">
        <v>322</v>
      </c>
      <c r="F102" s="44">
        <v>24691</v>
      </c>
    </row>
    <row r="103" spans="1:7" ht="18.75" customHeight="1" x14ac:dyDescent="0.15">
      <c r="A103" s="43">
        <v>101</v>
      </c>
      <c r="B103" s="4" t="s">
        <v>19</v>
      </c>
      <c r="C103" s="4" t="s">
        <v>273</v>
      </c>
      <c r="D103" s="25" t="s">
        <v>287</v>
      </c>
      <c r="E103" s="5" t="s">
        <v>274</v>
      </c>
      <c r="F103" s="44">
        <v>25527</v>
      </c>
    </row>
    <row r="104" spans="1:7" ht="18.75" customHeight="1" x14ac:dyDescent="0.15">
      <c r="A104" s="43">
        <v>102</v>
      </c>
      <c r="B104" s="4" t="s">
        <v>19</v>
      </c>
      <c r="C104" s="4" t="s">
        <v>273</v>
      </c>
      <c r="D104" s="25" t="s">
        <v>133</v>
      </c>
      <c r="E104" s="5" t="s">
        <v>15</v>
      </c>
      <c r="F104" s="44">
        <v>28894</v>
      </c>
    </row>
    <row r="105" spans="1:7" ht="18.75" customHeight="1" x14ac:dyDescent="0.15">
      <c r="A105" s="43">
        <v>103</v>
      </c>
      <c r="B105" s="4" t="s">
        <v>19</v>
      </c>
      <c r="C105" s="4" t="s">
        <v>273</v>
      </c>
      <c r="D105" s="25" t="s">
        <v>323</v>
      </c>
      <c r="E105" s="5" t="s">
        <v>274</v>
      </c>
      <c r="F105" s="44">
        <v>29482</v>
      </c>
    </row>
    <row r="106" spans="1:7" ht="18.75" customHeight="1" x14ac:dyDescent="0.15">
      <c r="A106" s="43">
        <v>104</v>
      </c>
      <c r="B106" s="4" t="s">
        <v>19</v>
      </c>
      <c r="C106" s="4" t="s">
        <v>273</v>
      </c>
      <c r="D106" s="25" t="s">
        <v>134</v>
      </c>
      <c r="E106" s="5" t="s">
        <v>31</v>
      </c>
      <c r="F106" s="44">
        <v>32275</v>
      </c>
    </row>
    <row r="107" spans="1:7" ht="18.75" customHeight="1" x14ac:dyDescent="0.15">
      <c r="A107" s="43">
        <v>105</v>
      </c>
      <c r="B107" s="4" t="s">
        <v>26</v>
      </c>
      <c r="C107" s="4" t="s">
        <v>273</v>
      </c>
      <c r="D107" s="25" t="s">
        <v>245</v>
      </c>
      <c r="E107" s="5" t="s">
        <v>117</v>
      </c>
      <c r="F107" s="44">
        <v>26214</v>
      </c>
    </row>
    <row r="108" spans="1:7" ht="18.75" customHeight="1" x14ac:dyDescent="0.15">
      <c r="A108" s="43">
        <v>106</v>
      </c>
      <c r="B108" s="4" t="s">
        <v>26</v>
      </c>
      <c r="C108" s="4" t="s">
        <v>273</v>
      </c>
      <c r="D108" s="25" t="s">
        <v>135</v>
      </c>
      <c r="E108" s="5" t="s">
        <v>63</v>
      </c>
      <c r="F108" s="42" t="s">
        <v>125</v>
      </c>
    </row>
    <row r="109" spans="1:7" ht="18.75" customHeight="1" x14ac:dyDescent="0.15">
      <c r="A109" s="43">
        <v>107</v>
      </c>
      <c r="B109" s="4" t="s">
        <v>26</v>
      </c>
      <c r="C109" s="4" t="s">
        <v>273</v>
      </c>
      <c r="D109" s="25" t="s">
        <v>136</v>
      </c>
      <c r="E109" s="5" t="s">
        <v>63</v>
      </c>
      <c r="F109" s="42" t="s">
        <v>125</v>
      </c>
    </row>
    <row r="110" spans="1:7" s="31" customFormat="1" ht="18.75" customHeight="1" x14ac:dyDescent="0.15">
      <c r="A110" s="43">
        <v>108</v>
      </c>
      <c r="B110" s="4" t="s">
        <v>10</v>
      </c>
      <c r="C110" s="4" t="s">
        <v>137</v>
      </c>
      <c r="D110" s="25" t="s">
        <v>288</v>
      </c>
      <c r="E110" s="5" t="s">
        <v>138</v>
      </c>
      <c r="F110" s="44">
        <v>32300</v>
      </c>
    </row>
    <row r="111" spans="1:7" s="31" customFormat="1" ht="18.75" customHeight="1" x14ac:dyDescent="0.15">
      <c r="A111" s="43">
        <v>109</v>
      </c>
      <c r="B111" s="4" t="s">
        <v>10</v>
      </c>
      <c r="C111" s="4" t="s">
        <v>137</v>
      </c>
      <c r="D111" s="25" t="s">
        <v>289</v>
      </c>
      <c r="E111" s="5" t="s">
        <v>138</v>
      </c>
      <c r="F111" s="44">
        <v>36318</v>
      </c>
      <c r="G111" s="33"/>
    </row>
    <row r="112" spans="1:7" s="31" customFormat="1" ht="18.75" customHeight="1" x14ac:dyDescent="0.15">
      <c r="A112" s="43">
        <v>110</v>
      </c>
      <c r="B112" s="4" t="s">
        <v>10</v>
      </c>
      <c r="C112" s="4" t="s">
        <v>137</v>
      </c>
      <c r="D112" s="25" t="s">
        <v>315</v>
      </c>
      <c r="E112" s="5" t="s">
        <v>138</v>
      </c>
      <c r="F112" s="44">
        <v>41444</v>
      </c>
    </row>
    <row r="113" spans="1:6" ht="18.75" customHeight="1" x14ac:dyDescent="0.15">
      <c r="A113" s="43">
        <v>111</v>
      </c>
      <c r="B113" s="4" t="s">
        <v>19</v>
      </c>
      <c r="C113" s="4" t="s">
        <v>137</v>
      </c>
      <c r="D113" s="25" t="s">
        <v>290</v>
      </c>
      <c r="E113" s="5" t="s">
        <v>13</v>
      </c>
      <c r="F113" s="44">
        <v>26857</v>
      </c>
    </row>
    <row r="114" spans="1:6" s="31" customFormat="1" ht="18.75" customHeight="1" x14ac:dyDescent="0.15">
      <c r="A114" s="43">
        <v>112</v>
      </c>
      <c r="B114" s="4" t="s">
        <v>19</v>
      </c>
      <c r="C114" s="4" t="s">
        <v>137</v>
      </c>
      <c r="D114" s="25" t="s">
        <v>291</v>
      </c>
      <c r="E114" s="5" t="s">
        <v>138</v>
      </c>
      <c r="F114" s="44">
        <v>35187</v>
      </c>
    </row>
    <row r="115" spans="1:6" s="31" customFormat="1" ht="18.75" customHeight="1" x14ac:dyDescent="0.15">
      <c r="A115" s="43">
        <v>113</v>
      </c>
      <c r="B115" s="4" t="s">
        <v>19</v>
      </c>
      <c r="C115" s="4" t="s">
        <v>137</v>
      </c>
      <c r="D115" s="25" t="s">
        <v>292</v>
      </c>
      <c r="E115" s="5" t="s">
        <v>138</v>
      </c>
      <c r="F115" s="44">
        <v>35376</v>
      </c>
    </row>
    <row r="116" spans="1:6" s="31" customFormat="1" ht="18.75" customHeight="1" x14ac:dyDescent="0.15">
      <c r="A116" s="43">
        <v>114</v>
      </c>
      <c r="B116" s="4" t="s">
        <v>19</v>
      </c>
      <c r="C116" s="4" t="s">
        <v>137</v>
      </c>
      <c r="D116" s="25" t="s">
        <v>293</v>
      </c>
      <c r="E116" s="5" t="s">
        <v>138</v>
      </c>
      <c r="F116" s="44">
        <v>35593</v>
      </c>
    </row>
    <row r="117" spans="1:6" s="31" customFormat="1" ht="18.75" customHeight="1" x14ac:dyDescent="0.15">
      <c r="A117" s="43">
        <v>115</v>
      </c>
      <c r="B117" s="4" t="s">
        <v>19</v>
      </c>
      <c r="C117" s="4" t="s">
        <v>137</v>
      </c>
      <c r="D117" s="25" t="s">
        <v>294</v>
      </c>
      <c r="E117" s="5" t="s">
        <v>138</v>
      </c>
      <c r="F117" s="44">
        <v>35593</v>
      </c>
    </row>
    <row r="118" spans="1:6" s="31" customFormat="1" ht="18.75" customHeight="1" x14ac:dyDescent="0.15">
      <c r="A118" s="43">
        <v>116</v>
      </c>
      <c r="B118" s="4" t="s">
        <v>19</v>
      </c>
      <c r="C118" s="4" t="s">
        <v>137</v>
      </c>
      <c r="D118" s="25" t="s">
        <v>309</v>
      </c>
      <c r="E118" s="5" t="s">
        <v>138</v>
      </c>
      <c r="F118" s="44">
        <v>35593</v>
      </c>
    </row>
    <row r="119" spans="1:6" s="31" customFormat="1" ht="36" customHeight="1" x14ac:dyDescent="0.15">
      <c r="A119" s="43">
        <v>117</v>
      </c>
      <c r="B119" s="4" t="s">
        <v>19</v>
      </c>
      <c r="C119" s="4" t="s">
        <v>137</v>
      </c>
      <c r="D119" s="25" t="s">
        <v>324</v>
      </c>
      <c r="E119" s="5" t="s">
        <v>138</v>
      </c>
      <c r="F119" s="44">
        <v>37441</v>
      </c>
    </row>
    <row r="120" spans="1:6" ht="18.75" customHeight="1" x14ac:dyDescent="0.15">
      <c r="A120" s="43">
        <v>118</v>
      </c>
      <c r="B120" s="4" t="s">
        <v>19</v>
      </c>
      <c r="C120" s="4" t="s">
        <v>137</v>
      </c>
      <c r="D120" s="25" t="s">
        <v>295</v>
      </c>
      <c r="E120" s="5" t="s">
        <v>18</v>
      </c>
      <c r="F120" s="44">
        <v>37441</v>
      </c>
    </row>
    <row r="121" spans="1:6" s="31" customFormat="1" ht="18.75" customHeight="1" x14ac:dyDescent="0.15">
      <c r="A121" s="43">
        <v>119</v>
      </c>
      <c r="B121" s="4" t="s">
        <v>19</v>
      </c>
      <c r="C121" s="4" t="s">
        <v>137</v>
      </c>
      <c r="D121" s="25" t="s">
        <v>296</v>
      </c>
      <c r="E121" s="5" t="s">
        <v>138</v>
      </c>
      <c r="F121" s="44">
        <v>37742</v>
      </c>
    </row>
    <row r="122" spans="1:6" s="31" customFormat="1" ht="18.75" customHeight="1" x14ac:dyDescent="0.15">
      <c r="A122" s="43">
        <v>120</v>
      </c>
      <c r="B122" s="4" t="s">
        <v>19</v>
      </c>
      <c r="C122" s="4" t="s">
        <v>137</v>
      </c>
      <c r="D122" s="25" t="s">
        <v>297</v>
      </c>
      <c r="E122" s="5" t="s">
        <v>138</v>
      </c>
      <c r="F122" s="44">
        <v>38113</v>
      </c>
    </row>
    <row r="123" spans="1:6" s="31" customFormat="1" ht="18.75" customHeight="1" x14ac:dyDescent="0.15">
      <c r="A123" s="43">
        <v>121</v>
      </c>
      <c r="B123" s="4" t="s">
        <v>19</v>
      </c>
      <c r="C123" s="4" t="s">
        <v>137</v>
      </c>
      <c r="D123" s="25" t="s">
        <v>298</v>
      </c>
      <c r="E123" s="5" t="s">
        <v>138</v>
      </c>
      <c r="F123" s="44">
        <v>38712</v>
      </c>
    </row>
    <row r="124" spans="1:6" s="31" customFormat="1" ht="18.75" customHeight="1" x14ac:dyDescent="0.15">
      <c r="A124" s="43">
        <v>122</v>
      </c>
      <c r="B124" s="4" t="s">
        <v>19</v>
      </c>
      <c r="C124" s="4" t="s">
        <v>137</v>
      </c>
      <c r="D124" s="25" t="s">
        <v>299</v>
      </c>
      <c r="E124" s="5" t="s">
        <v>138</v>
      </c>
      <c r="F124" s="44">
        <v>39954</v>
      </c>
    </row>
    <row r="125" spans="1:6" s="31" customFormat="1" ht="18.75" customHeight="1" x14ac:dyDescent="0.15">
      <c r="A125" s="43">
        <v>123</v>
      </c>
      <c r="B125" s="4" t="s">
        <v>19</v>
      </c>
      <c r="C125" s="4" t="s">
        <v>137</v>
      </c>
      <c r="D125" s="25" t="s">
        <v>300</v>
      </c>
      <c r="E125" s="5" t="s">
        <v>138</v>
      </c>
      <c r="F125" s="44">
        <v>40268</v>
      </c>
    </row>
    <row r="126" spans="1:6" s="31" customFormat="1" ht="18.75" customHeight="1" x14ac:dyDescent="0.15">
      <c r="A126" s="43">
        <v>124</v>
      </c>
      <c r="B126" s="4" t="s">
        <v>19</v>
      </c>
      <c r="C126" s="4" t="s">
        <v>137</v>
      </c>
      <c r="D126" s="25" t="s">
        <v>301</v>
      </c>
      <c r="E126" s="5" t="s">
        <v>138</v>
      </c>
      <c r="F126" s="44">
        <v>40787</v>
      </c>
    </row>
    <row r="127" spans="1:6" s="31" customFormat="1" ht="18.75" customHeight="1" x14ac:dyDescent="0.15">
      <c r="A127" s="43">
        <v>125</v>
      </c>
      <c r="B127" s="4" t="s">
        <v>19</v>
      </c>
      <c r="C127" s="4" t="s">
        <v>137</v>
      </c>
      <c r="D127" s="25" t="s">
        <v>302</v>
      </c>
      <c r="E127" s="5" t="s">
        <v>138</v>
      </c>
      <c r="F127" s="44">
        <v>41284</v>
      </c>
    </row>
    <row r="128" spans="1:6" s="31" customFormat="1" ht="18.75" customHeight="1" x14ac:dyDescent="0.15">
      <c r="A128" s="43">
        <v>126</v>
      </c>
      <c r="B128" s="4" t="s">
        <v>19</v>
      </c>
      <c r="C128" s="4" t="s">
        <v>137</v>
      </c>
      <c r="D128" s="25" t="s">
        <v>303</v>
      </c>
      <c r="E128" s="5" t="s">
        <v>139</v>
      </c>
      <c r="F128" s="44">
        <v>41886</v>
      </c>
    </row>
    <row r="129" spans="1:6" s="31" customFormat="1" ht="18.75" customHeight="1" x14ac:dyDescent="0.15">
      <c r="A129" s="43">
        <v>127</v>
      </c>
      <c r="B129" s="4" t="s">
        <v>19</v>
      </c>
      <c r="C129" s="4" t="s">
        <v>137</v>
      </c>
      <c r="D129" s="25" t="s">
        <v>304</v>
      </c>
      <c r="E129" s="5" t="s">
        <v>140</v>
      </c>
      <c r="F129" s="44">
        <v>42261</v>
      </c>
    </row>
    <row r="130" spans="1:6" s="31" customFormat="1" ht="18.75" customHeight="1" x14ac:dyDescent="0.15">
      <c r="A130" s="43">
        <v>128</v>
      </c>
      <c r="B130" s="4" t="s">
        <v>19</v>
      </c>
      <c r="C130" s="4" t="s">
        <v>137</v>
      </c>
      <c r="D130" s="25" t="s">
        <v>305</v>
      </c>
      <c r="E130" s="5" t="s">
        <v>140</v>
      </c>
      <c r="F130" s="44">
        <v>42985</v>
      </c>
    </row>
    <row r="131" spans="1:6" s="31" customFormat="1" ht="18.75" customHeight="1" x14ac:dyDescent="0.15">
      <c r="A131" s="43">
        <v>129</v>
      </c>
      <c r="B131" s="4" t="s">
        <v>19</v>
      </c>
      <c r="C131" s="4" t="s">
        <v>137</v>
      </c>
      <c r="D131" s="25" t="s">
        <v>306</v>
      </c>
      <c r="E131" s="5" t="s">
        <v>140</v>
      </c>
      <c r="F131" s="44">
        <v>42985</v>
      </c>
    </row>
    <row r="132" spans="1:6" ht="18.75" customHeight="1" x14ac:dyDescent="0.15">
      <c r="A132" s="43">
        <v>130</v>
      </c>
      <c r="B132" s="4" t="s">
        <v>26</v>
      </c>
      <c r="C132" s="4" t="s">
        <v>137</v>
      </c>
      <c r="D132" s="25" t="s">
        <v>141</v>
      </c>
      <c r="E132" s="5" t="s">
        <v>18</v>
      </c>
      <c r="F132" s="44">
        <v>35109</v>
      </c>
    </row>
    <row r="133" spans="1:6" ht="18.75" customHeight="1" x14ac:dyDescent="0.15">
      <c r="A133" s="43">
        <v>131</v>
      </c>
      <c r="B133" s="4" t="s">
        <v>26</v>
      </c>
      <c r="C133" s="4" t="s">
        <v>137</v>
      </c>
      <c r="D133" s="25" t="s">
        <v>142</v>
      </c>
      <c r="E133" s="5" t="s">
        <v>59</v>
      </c>
      <c r="F133" s="44">
        <v>39835</v>
      </c>
    </row>
    <row r="134" spans="1:6" s="31" customFormat="1" ht="18.75" customHeight="1" x14ac:dyDescent="0.15">
      <c r="A134" s="43">
        <v>132</v>
      </c>
      <c r="B134" s="4" t="s">
        <v>19</v>
      </c>
      <c r="C134" s="4" t="s">
        <v>143</v>
      </c>
      <c r="D134" s="25" t="s">
        <v>144</v>
      </c>
      <c r="E134" s="5" t="s">
        <v>145</v>
      </c>
      <c r="F134" s="44">
        <v>37441</v>
      </c>
    </row>
    <row r="135" spans="1:6" s="31" customFormat="1" ht="18.75" customHeight="1" x14ac:dyDescent="0.15">
      <c r="A135" s="43">
        <v>133</v>
      </c>
      <c r="B135" s="4" t="s">
        <v>19</v>
      </c>
      <c r="C135" s="4" t="s">
        <v>143</v>
      </c>
      <c r="D135" s="25" t="s">
        <v>146</v>
      </c>
      <c r="E135" s="5" t="s">
        <v>147</v>
      </c>
      <c r="F135" s="44">
        <v>43521</v>
      </c>
    </row>
    <row r="136" spans="1:6" ht="18.75" customHeight="1" x14ac:dyDescent="0.15">
      <c r="A136" s="43">
        <v>134</v>
      </c>
      <c r="B136" s="4" t="s">
        <v>26</v>
      </c>
      <c r="C136" s="4" t="s">
        <v>143</v>
      </c>
      <c r="D136" s="25" t="s">
        <v>149</v>
      </c>
      <c r="E136" s="5" t="s">
        <v>274</v>
      </c>
      <c r="F136" s="44">
        <v>29655</v>
      </c>
    </row>
    <row r="137" spans="1:6" ht="18.75" customHeight="1" x14ac:dyDescent="0.15">
      <c r="A137" s="43">
        <v>135</v>
      </c>
      <c r="B137" s="4" t="s">
        <v>26</v>
      </c>
      <c r="C137" s="4" t="s">
        <v>143</v>
      </c>
      <c r="D137" s="25" t="s">
        <v>148</v>
      </c>
      <c r="E137" s="5" t="s">
        <v>93</v>
      </c>
      <c r="F137" s="44">
        <v>30019</v>
      </c>
    </row>
    <row r="138" spans="1:6" ht="18.75" customHeight="1" x14ac:dyDescent="0.15">
      <c r="A138" s="43">
        <v>136</v>
      </c>
      <c r="B138" s="4" t="s">
        <v>26</v>
      </c>
      <c r="C138" s="4" t="s">
        <v>143</v>
      </c>
      <c r="D138" s="25" t="s">
        <v>150</v>
      </c>
      <c r="E138" s="5" t="s">
        <v>127</v>
      </c>
      <c r="F138" s="44" t="s">
        <v>248</v>
      </c>
    </row>
    <row r="139" spans="1:6" s="31" customFormat="1" ht="18.75" customHeight="1" x14ac:dyDescent="0.15">
      <c r="A139" s="43">
        <v>137</v>
      </c>
      <c r="B139" s="4" t="s">
        <v>10</v>
      </c>
      <c r="C139" s="4" t="s">
        <v>151</v>
      </c>
      <c r="D139" s="25" t="s">
        <v>152</v>
      </c>
      <c r="E139" s="5" t="s">
        <v>25</v>
      </c>
      <c r="F139" s="44">
        <v>11017</v>
      </c>
    </row>
    <row r="140" spans="1:6" ht="18.75" customHeight="1" x14ac:dyDescent="0.15">
      <c r="A140" s="43">
        <v>138</v>
      </c>
      <c r="B140" s="4" t="s">
        <v>10</v>
      </c>
      <c r="C140" s="4" t="s">
        <v>151</v>
      </c>
      <c r="D140" s="25" t="s">
        <v>153</v>
      </c>
      <c r="E140" s="5" t="s">
        <v>18</v>
      </c>
      <c r="F140" s="44">
        <v>14030</v>
      </c>
    </row>
    <row r="141" spans="1:6" ht="18.75" customHeight="1" x14ac:dyDescent="0.15">
      <c r="A141" s="43">
        <v>139</v>
      </c>
      <c r="B141" s="4" t="s">
        <v>10</v>
      </c>
      <c r="C141" s="4" t="s">
        <v>151</v>
      </c>
      <c r="D141" s="25" t="s">
        <v>154</v>
      </c>
      <c r="E141" s="5" t="s">
        <v>276</v>
      </c>
      <c r="F141" s="44">
        <v>33327</v>
      </c>
    </row>
    <row r="142" spans="1:6" ht="18.75" customHeight="1" x14ac:dyDescent="0.15">
      <c r="A142" s="43">
        <v>140</v>
      </c>
      <c r="B142" s="4" t="s">
        <v>10</v>
      </c>
      <c r="C142" s="4" t="s">
        <v>151</v>
      </c>
      <c r="D142" s="25" t="s">
        <v>156</v>
      </c>
      <c r="E142" s="5" t="s">
        <v>310</v>
      </c>
      <c r="F142" s="44">
        <v>41578</v>
      </c>
    </row>
    <row r="143" spans="1:6" ht="18.75" customHeight="1" x14ac:dyDescent="0.15">
      <c r="A143" s="43">
        <v>141</v>
      </c>
      <c r="B143" s="4" t="s">
        <v>10</v>
      </c>
      <c r="C143" s="4" t="s">
        <v>151</v>
      </c>
      <c r="D143" s="25" t="s">
        <v>157</v>
      </c>
      <c r="E143" s="5" t="s">
        <v>25</v>
      </c>
      <c r="F143" s="44">
        <v>43522</v>
      </c>
    </row>
    <row r="144" spans="1:6" ht="18.75" customHeight="1" x14ac:dyDescent="0.15">
      <c r="A144" s="43">
        <v>142</v>
      </c>
      <c r="B144" s="4" t="s">
        <v>19</v>
      </c>
      <c r="C144" s="4" t="s">
        <v>151</v>
      </c>
      <c r="D144" s="25" t="s">
        <v>158</v>
      </c>
      <c r="E144" s="5" t="s">
        <v>31</v>
      </c>
      <c r="F144" s="44">
        <v>22227</v>
      </c>
    </row>
    <row r="145" spans="1:6" ht="18.75" customHeight="1" x14ac:dyDescent="0.15">
      <c r="A145" s="43">
        <v>143</v>
      </c>
      <c r="B145" s="4" t="s">
        <v>19</v>
      </c>
      <c r="C145" s="4" t="s">
        <v>151</v>
      </c>
      <c r="D145" s="25" t="s">
        <v>159</v>
      </c>
      <c r="E145" s="5" t="s">
        <v>63</v>
      </c>
      <c r="F145" s="44">
        <v>24691</v>
      </c>
    </row>
    <row r="146" spans="1:6" ht="18.75" customHeight="1" x14ac:dyDescent="0.15">
      <c r="A146" s="43">
        <v>144</v>
      </c>
      <c r="B146" s="4" t="s">
        <v>19</v>
      </c>
      <c r="C146" s="4" t="s">
        <v>151</v>
      </c>
      <c r="D146" s="25" t="s">
        <v>160</v>
      </c>
      <c r="E146" s="5" t="s">
        <v>25</v>
      </c>
      <c r="F146" s="44">
        <v>24876</v>
      </c>
    </row>
    <row r="147" spans="1:6" ht="18.75" customHeight="1" x14ac:dyDescent="0.15">
      <c r="A147" s="43">
        <v>145</v>
      </c>
      <c r="B147" s="4" t="s">
        <v>19</v>
      </c>
      <c r="C147" s="4" t="s">
        <v>151</v>
      </c>
      <c r="D147" s="25" t="s">
        <v>161</v>
      </c>
      <c r="E147" s="5" t="s">
        <v>155</v>
      </c>
      <c r="F147" s="44">
        <v>42422</v>
      </c>
    </row>
    <row r="148" spans="1:6" ht="18.75" customHeight="1" x14ac:dyDescent="0.15">
      <c r="A148" s="43">
        <v>146</v>
      </c>
      <c r="B148" s="4" t="s">
        <v>19</v>
      </c>
      <c r="C148" s="4" t="s">
        <v>151</v>
      </c>
      <c r="D148" s="25" t="s">
        <v>270</v>
      </c>
      <c r="E148" s="5" t="s">
        <v>277</v>
      </c>
      <c r="F148" s="44">
        <v>44651</v>
      </c>
    </row>
    <row r="149" spans="1:6" ht="18.75" customHeight="1" x14ac:dyDescent="0.15">
      <c r="A149" s="43">
        <v>147</v>
      </c>
      <c r="B149" s="4" t="s">
        <v>26</v>
      </c>
      <c r="C149" s="4" t="s">
        <v>151</v>
      </c>
      <c r="D149" s="25" t="s">
        <v>162</v>
      </c>
      <c r="E149" s="5" t="s">
        <v>18</v>
      </c>
      <c r="F149" s="44">
        <v>26755</v>
      </c>
    </row>
    <row r="150" spans="1:6" ht="18.75" customHeight="1" x14ac:dyDescent="0.15">
      <c r="A150" s="43">
        <v>148</v>
      </c>
      <c r="B150" s="4" t="s">
        <v>26</v>
      </c>
      <c r="C150" s="4" t="s">
        <v>151</v>
      </c>
      <c r="D150" s="25" t="s">
        <v>163</v>
      </c>
      <c r="E150" s="5" t="s">
        <v>18</v>
      </c>
      <c r="F150" s="44">
        <v>29445</v>
      </c>
    </row>
    <row r="151" spans="1:6" ht="18.75" customHeight="1" x14ac:dyDescent="0.15">
      <c r="A151" s="43">
        <v>149</v>
      </c>
      <c r="B151" s="4" t="s">
        <v>26</v>
      </c>
      <c r="C151" s="4" t="s">
        <v>151</v>
      </c>
      <c r="D151" s="25" t="s">
        <v>164</v>
      </c>
      <c r="E151" s="5" t="s">
        <v>28</v>
      </c>
      <c r="F151" s="44">
        <v>29655</v>
      </c>
    </row>
    <row r="152" spans="1:6" ht="18.75" customHeight="1" x14ac:dyDescent="0.15">
      <c r="A152" s="43">
        <v>150</v>
      </c>
      <c r="B152" s="4" t="s">
        <v>26</v>
      </c>
      <c r="C152" s="4" t="s">
        <v>151</v>
      </c>
      <c r="D152" s="25" t="s">
        <v>165</v>
      </c>
      <c r="E152" s="5" t="s">
        <v>28</v>
      </c>
      <c r="F152" s="44">
        <v>29655</v>
      </c>
    </row>
    <row r="153" spans="1:6" ht="18.75" customHeight="1" x14ac:dyDescent="0.15">
      <c r="A153" s="43">
        <v>151</v>
      </c>
      <c r="B153" s="4" t="s">
        <v>26</v>
      </c>
      <c r="C153" s="4" t="s">
        <v>151</v>
      </c>
      <c r="D153" s="25" t="s">
        <v>166</v>
      </c>
      <c r="E153" s="5" t="s">
        <v>15</v>
      </c>
      <c r="F153" s="44">
        <v>31867</v>
      </c>
    </row>
    <row r="154" spans="1:6" ht="18.75" customHeight="1" x14ac:dyDescent="0.15">
      <c r="A154" s="43">
        <v>152</v>
      </c>
      <c r="B154" s="4" t="s">
        <v>26</v>
      </c>
      <c r="C154" s="4" t="s">
        <v>151</v>
      </c>
      <c r="D154" s="25" t="s">
        <v>167</v>
      </c>
      <c r="E154" s="5" t="s">
        <v>127</v>
      </c>
      <c r="F154" s="44">
        <v>31867</v>
      </c>
    </row>
    <row r="155" spans="1:6" ht="18.75" customHeight="1" x14ac:dyDescent="0.15">
      <c r="A155" s="43">
        <v>153</v>
      </c>
      <c r="B155" s="4" t="s">
        <v>26</v>
      </c>
      <c r="C155" s="4" t="s">
        <v>151</v>
      </c>
      <c r="D155" s="25" t="s">
        <v>169</v>
      </c>
      <c r="E155" s="5" t="s">
        <v>311</v>
      </c>
      <c r="F155" s="44">
        <v>38218</v>
      </c>
    </row>
    <row r="156" spans="1:6" ht="18.75" customHeight="1" x14ac:dyDescent="0.15">
      <c r="A156" s="43">
        <v>154</v>
      </c>
      <c r="B156" s="4" t="s">
        <v>26</v>
      </c>
      <c r="C156" s="4" t="s">
        <v>151</v>
      </c>
      <c r="D156" s="25" t="s">
        <v>170</v>
      </c>
      <c r="E156" s="5" t="s">
        <v>274</v>
      </c>
      <c r="F156" s="44">
        <v>39897</v>
      </c>
    </row>
    <row r="157" spans="1:6" ht="18.75" customHeight="1" x14ac:dyDescent="0.15">
      <c r="A157" s="43">
        <v>155</v>
      </c>
      <c r="B157" s="4" t="s">
        <v>26</v>
      </c>
      <c r="C157" s="4" t="s">
        <v>151</v>
      </c>
      <c r="D157" s="25" t="s">
        <v>168</v>
      </c>
      <c r="E157" s="5" t="s">
        <v>252</v>
      </c>
      <c r="F157" s="44">
        <v>40633</v>
      </c>
    </row>
    <row r="158" spans="1:6" ht="18.75" customHeight="1" x14ac:dyDescent="0.15">
      <c r="A158" s="43">
        <v>156</v>
      </c>
      <c r="B158" s="4" t="s">
        <v>10</v>
      </c>
      <c r="C158" s="4" t="s">
        <v>171</v>
      </c>
      <c r="D158" s="25" t="s">
        <v>172</v>
      </c>
      <c r="E158" s="5" t="s">
        <v>25</v>
      </c>
      <c r="F158" s="44">
        <v>19449</v>
      </c>
    </row>
    <row r="159" spans="1:6" ht="18.75" customHeight="1" x14ac:dyDescent="0.15">
      <c r="A159" s="43">
        <v>157</v>
      </c>
      <c r="B159" s="4" t="s">
        <v>19</v>
      </c>
      <c r="C159" s="4" t="s">
        <v>173</v>
      </c>
      <c r="D159" s="25" t="s">
        <v>174</v>
      </c>
      <c r="E159" s="5" t="s">
        <v>9</v>
      </c>
      <c r="F159" s="44">
        <v>28945</v>
      </c>
    </row>
    <row r="160" spans="1:6" ht="18.75" customHeight="1" x14ac:dyDescent="0.15">
      <c r="A160" s="43">
        <v>158</v>
      </c>
      <c r="B160" s="4" t="s">
        <v>10</v>
      </c>
      <c r="C160" s="4" t="s">
        <v>175</v>
      </c>
      <c r="D160" s="25" t="s">
        <v>176</v>
      </c>
      <c r="E160" s="5" t="s">
        <v>25</v>
      </c>
      <c r="F160" s="44">
        <v>20135</v>
      </c>
    </row>
    <row r="161" spans="1:6" ht="18.75" customHeight="1" x14ac:dyDescent="0.15">
      <c r="A161" s="43">
        <v>159</v>
      </c>
      <c r="B161" s="4" t="s">
        <v>10</v>
      </c>
      <c r="C161" s="4" t="s">
        <v>177</v>
      </c>
      <c r="D161" s="25" t="s">
        <v>178</v>
      </c>
      <c r="E161" s="5" t="s">
        <v>25</v>
      </c>
      <c r="F161" s="44">
        <v>12441</v>
      </c>
    </row>
    <row r="162" spans="1:6" ht="18.75" customHeight="1" x14ac:dyDescent="0.15">
      <c r="A162" s="43">
        <v>160</v>
      </c>
      <c r="B162" s="4" t="s">
        <v>10</v>
      </c>
      <c r="C162" s="4" t="s">
        <v>177</v>
      </c>
      <c r="D162" s="25" t="s">
        <v>179</v>
      </c>
      <c r="E162" s="5" t="s">
        <v>18</v>
      </c>
      <c r="F162" s="44">
        <v>12781</v>
      </c>
    </row>
    <row r="163" spans="1:6" ht="18.75" customHeight="1" x14ac:dyDescent="0.15">
      <c r="A163" s="43">
        <v>161</v>
      </c>
      <c r="B163" s="4" t="s">
        <v>10</v>
      </c>
      <c r="C163" s="4" t="s">
        <v>177</v>
      </c>
      <c r="D163" s="25" t="s">
        <v>180</v>
      </c>
      <c r="E163" s="5" t="s">
        <v>25</v>
      </c>
      <c r="F163" s="44">
        <v>27571</v>
      </c>
    </row>
    <row r="164" spans="1:6" ht="18.75" customHeight="1" x14ac:dyDescent="0.15">
      <c r="A164" s="43">
        <v>162</v>
      </c>
      <c r="B164" s="4" t="s">
        <v>19</v>
      </c>
      <c r="C164" s="4" t="s">
        <v>177</v>
      </c>
      <c r="D164" s="25" t="s">
        <v>181</v>
      </c>
      <c r="E164" s="25" t="s">
        <v>127</v>
      </c>
      <c r="F164" s="44">
        <v>21590</v>
      </c>
    </row>
    <row r="165" spans="1:6" ht="18.75" customHeight="1" x14ac:dyDescent="0.15">
      <c r="A165" s="43">
        <v>163</v>
      </c>
      <c r="B165" s="4" t="s">
        <v>19</v>
      </c>
      <c r="C165" s="4" t="s">
        <v>177</v>
      </c>
      <c r="D165" s="25" t="s">
        <v>182</v>
      </c>
      <c r="E165" s="5" t="s">
        <v>25</v>
      </c>
      <c r="F165" s="44">
        <v>21590</v>
      </c>
    </row>
    <row r="166" spans="1:6" ht="18.75" customHeight="1" x14ac:dyDescent="0.15">
      <c r="A166" s="43">
        <v>164</v>
      </c>
      <c r="B166" s="4" t="s">
        <v>19</v>
      </c>
      <c r="C166" s="4" t="s">
        <v>177</v>
      </c>
      <c r="D166" s="25" t="s">
        <v>183</v>
      </c>
      <c r="E166" s="5" t="s">
        <v>18</v>
      </c>
      <c r="F166" s="44">
        <v>23263</v>
      </c>
    </row>
    <row r="167" spans="1:6" ht="18.75" customHeight="1" x14ac:dyDescent="0.15">
      <c r="A167" s="43">
        <v>165</v>
      </c>
      <c r="B167" s="4" t="s">
        <v>19</v>
      </c>
      <c r="C167" s="4" t="s">
        <v>177</v>
      </c>
      <c r="D167" s="25" t="s">
        <v>184</v>
      </c>
      <c r="E167" s="5" t="s">
        <v>13</v>
      </c>
      <c r="F167" s="44">
        <v>23875</v>
      </c>
    </row>
    <row r="168" spans="1:6" ht="18.75" customHeight="1" x14ac:dyDescent="0.15">
      <c r="A168" s="43">
        <v>166</v>
      </c>
      <c r="B168" s="4" t="s">
        <v>19</v>
      </c>
      <c r="C168" s="4" t="s">
        <v>177</v>
      </c>
      <c r="D168" s="25" t="s">
        <v>185</v>
      </c>
      <c r="E168" s="5" t="s">
        <v>186</v>
      </c>
      <c r="F168" s="44">
        <v>31798</v>
      </c>
    </row>
    <row r="169" spans="1:6" ht="18.75" customHeight="1" x14ac:dyDescent="0.15">
      <c r="A169" s="43">
        <v>167</v>
      </c>
      <c r="B169" s="4" t="s">
        <v>19</v>
      </c>
      <c r="C169" s="4" t="s">
        <v>177</v>
      </c>
      <c r="D169" s="41" t="s">
        <v>307</v>
      </c>
      <c r="E169" s="5" t="s">
        <v>25</v>
      </c>
      <c r="F169" s="44">
        <v>34645</v>
      </c>
    </row>
    <row r="170" spans="1:6" ht="18.75" customHeight="1" x14ac:dyDescent="0.15">
      <c r="A170" s="43">
        <v>168</v>
      </c>
      <c r="B170" s="4" t="s">
        <v>19</v>
      </c>
      <c r="C170" s="4" t="s">
        <v>177</v>
      </c>
      <c r="D170" s="41" t="s">
        <v>187</v>
      </c>
      <c r="E170" s="5" t="s">
        <v>138</v>
      </c>
      <c r="F170" s="44">
        <v>34872</v>
      </c>
    </row>
    <row r="171" spans="1:6" ht="18.75" customHeight="1" x14ac:dyDescent="0.15">
      <c r="A171" s="43">
        <v>169</v>
      </c>
      <c r="B171" s="4" t="s">
        <v>26</v>
      </c>
      <c r="C171" s="4" t="s">
        <v>177</v>
      </c>
      <c r="D171" s="25" t="s">
        <v>188</v>
      </c>
      <c r="E171" s="5" t="s">
        <v>189</v>
      </c>
      <c r="F171" s="44">
        <v>24573</v>
      </c>
    </row>
    <row r="172" spans="1:6" ht="18.75" customHeight="1" x14ac:dyDescent="0.15">
      <c r="A172" s="43">
        <v>170</v>
      </c>
      <c r="B172" s="4" t="s">
        <v>26</v>
      </c>
      <c r="C172" s="4" t="s">
        <v>177</v>
      </c>
      <c r="D172" s="45" t="s">
        <v>190</v>
      </c>
      <c r="E172" s="5" t="s">
        <v>274</v>
      </c>
      <c r="F172" s="44">
        <v>24573</v>
      </c>
    </row>
    <row r="173" spans="1:6" ht="18.75" customHeight="1" x14ac:dyDescent="0.15">
      <c r="A173" s="43">
        <v>171</v>
      </c>
      <c r="B173" s="4" t="s">
        <v>26</v>
      </c>
      <c r="C173" s="4" t="s">
        <v>177</v>
      </c>
      <c r="D173" s="25" t="s">
        <v>191</v>
      </c>
      <c r="E173" s="5" t="s">
        <v>274</v>
      </c>
      <c r="F173" s="44">
        <v>24790</v>
      </c>
    </row>
    <row r="174" spans="1:6" ht="18.75" customHeight="1" x14ac:dyDescent="0.15">
      <c r="A174" s="43">
        <v>172</v>
      </c>
      <c r="B174" s="4" t="s">
        <v>26</v>
      </c>
      <c r="C174" s="4" t="s">
        <v>177</v>
      </c>
      <c r="D174" s="25" t="s">
        <v>192</v>
      </c>
      <c r="E174" s="5" t="s">
        <v>193</v>
      </c>
      <c r="F174" s="44">
        <v>25248</v>
      </c>
    </row>
    <row r="175" spans="1:6" ht="18.75" customHeight="1" x14ac:dyDescent="0.15">
      <c r="A175" s="43">
        <v>173</v>
      </c>
      <c r="B175" s="4" t="s">
        <v>26</v>
      </c>
      <c r="C175" s="4" t="s">
        <v>177</v>
      </c>
      <c r="D175" s="25" t="s">
        <v>194</v>
      </c>
      <c r="E175" s="5" t="s">
        <v>195</v>
      </c>
      <c r="F175" s="44">
        <v>25273</v>
      </c>
    </row>
    <row r="176" spans="1:6" ht="18.75" customHeight="1" x14ac:dyDescent="0.15">
      <c r="A176" s="43">
        <v>174</v>
      </c>
      <c r="B176" s="4" t="s">
        <v>26</v>
      </c>
      <c r="C176" s="4" t="s">
        <v>177</v>
      </c>
      <c r="D176" s="25" t="s">
        <v>325</v>
      </c>
      <c r="E176" s="5" t="s">
        <v>322</v>
      </c>
      <c r="F176" s="44">
        <v>28185</v>
      </c>
    </row>
    <row r="177" spans="1:6" ht="18.75" customHeight="1" x14ac:dyDescent="0.15">
      <c r="A177" s="43">
        <v>175</v>
      </c>
      <c r="B177" s="4" t="s">
        <v>26</v>
      </c>
      <c r="C177" s="4" t="s">
        <v>177</v>
      </c>
      <c r="D177" s="25" t="s">
        <v>196</v>
      </c>
      <c r="E177" s="5" t="s">
        <v>18</v>
      </c>
      <c r="F177" s="44">
        <v>31483</v>
      </c>
    </row>
    <row r="178" spans="1:6" ht="18.75" customHeight="1" x14ac:dyDescent="0.15">
      <c r="A178" s="43">
        <v>176</v>
      </c>
      <c r="B178" s="4" t="s">
        <v>26</v>
      </c>
      <c r="C178" s="4" t="s">
        <v>177</v>
      </c>
      <c r="D178" s="25" t="s">
        <v>197</v>
      </c>
      <c r="E178" s="5" t="s">
        <v>13</v>
      </c>
      <c r="F178" s="44">
        <v>31867</v>
      </c>
    </row>
    <row r="179" spans="1:6" s="31" customFormat="1" ht="18.75" customHeight="1" x14ac:dyDescent="0.15">
      <c r="A179" s="43">
        <v>177</v>
      </c>
      <c r="B179" s="4" t="s">
        <v>26</v>
      </c>
      <c r="C179" s="4" t="s">
        <v>177</v>
      </c>
      <c r="D179" s="25" t="s">
        <v>198</v>
      </c>
      <c r="E179" s="5" t="s">
        <v>59</v>
      </c>
      <c r="F179" s="44">
        <v>39263</v>
      </c>
    </row>
    <row r="180" spans="1:6" s="31" customFormat="1" ht="18.75" customHeight="1" x14ac:dyDescent="0.15">
      <c r="A180" s="43">
        <v>178</v>
      </c>
      <c r="B180" s="4" t="s">
        <v>26</v>
      </c>
      <c r="C180" s="4" t="s">
        <v>177</v>
      </c>
      <c r="D180" s="25" t="s">
        <v>199</v>
      </c>
      <c r="E180" s="5" t="s">
        <v>200</v>
      </c>
      <c r="F180" s="44">
        <v>39263</v>
      </c>
    </row>
    <row r="181" spans="1:6" ht="18.75" customHeight="1" x14ac:dyDescent="0.15">
      <c r="A181" s="43">
        <v>179</v>
      </c>
      <c r="B181" s="4" t="s">
        <v>10</v>
      </c>
      <c r="C181" s="4" t="s">
        <v>201</v>
      </c>
      <c r="D181" s="25" t="s">
        <v>202</v>
      </c>
      <c r="E181" s="5" t="s">
        <v>312</v>
      </c>
      <c r="F181" s="44">
        <v>27884</v>
      </c>
    </row>
    <row r="182" spans="1:6" ht="18.75" customHeight="1" x14ac:dyDescent="0.15">
      <c r="A182" s="43">
        <v>180</v>
      </c>
      <c r="B182" s="4" t="s">
        <v>19</v>
      </c>
      <c r="C182" s="4" t="s">
        <v>201</v>
      </c>
      <c r="D182" s="25" t="s">
        <v>203</v>
      </c>
      <c r="E182" s="5" t="s">
        <v>204</v>
      </c>
      <c r="F182" s="44">
        <v>22227</v>
      </c>
    </row>
    <row r="183" spans="1:6" ht="18.75" customHeight="1" x14ac:dyDescent="0.15">
      <c r="A183" s="43">
        <v>181</v>
      </c>
      <c r="B183" s="4" t="s">
        <v>26</v>
      </c>
      <c r="C183" s="4" t="s">
        <v>201</v>
      </c>
      <c r="D183" s="25" t="s">
        <v>205</v>
      </c>
      <c r="E183" s="5" t="s">
        <v>246</v>
      </c>
      <c r="F183" s="44">
        <v>23936</v>
      </c>
    </row>
    <row r="184" spans="1:6" ht="18.75" customHeight="1" x14ac:dyDescent="0.15">
      <c r="A184" s="43">
        <v>182</v>
      </c>
      <c r="B184" s="4" t="s">
        <v>26</v>
      </c>
      <c r="C184" s="4" t="s">
        <v>206</v>
      </c>
      <c r="D184" s="25" t="s">
        <v>253</v>
      </c>
      <c r="E184" s="5" t="s">
        <v>207</v>
      </c>
      <c r="F184" s="44">
        <v>30019</v>
      </c>
    </row>
    <row r="185" spans="1:6" ht="18.75" customHeight="1" x14ac:dyDescent="0.15">
      <c r="A185" s="43">
        <v>183</v>
      </c>
      <c r="B185" s="4" t="s">
        <v>26</v>
      </c>
      <c r="C185" s="4" t="s">
        <v>206</v>
      </c>
      <c r="D185" s="25" t="s">
        <v>208</v>
      </c>
      <c r="E185" s="5" t="s">
        <v>209</v>
      </c>
      <c r="F185" s="44">
        <v>32311</v>
      </c>
    </row>
    <row r="186" spans="1:6" ht="18.75" customHeight="1" x14ac:dyDescent="0.15">
      <c r="A186" s="43">
        <v>184</v>
      </c>
      <c r="B186" s="4" t="s">
        <v>19</v>
      </c>
      <c r="C186" s="4" t="s">
        <v>210</v>
      </c>
      <c r="D186" s="25" t="s">
        <v>211</v>
      </c>
      <c r="E186" s="5" t="s">
        <v>274</v>
      </c>
      <c r="F186" s="44">
        <v>22227</v>
      </c>
    </row>
    <row r="187" spans="1:6" s="31" customFormat="1" ht="18.75" customHeight="1" x14ac:dyDescent="0.15">
      <c r="A187" s="43">
        <v>185</v>
      </c>
      <c r="B187" s="4" t="s">
        <v>19</v>
      </c>
      <c r="C187" s="4" t="s">
        <v>210</v>
      </c>
      <c r="D187" s="25" t="s">
        <v>212</v>
      </c>
      <c r="E187" s="5" t="s">
        <v>145</v>
      </c>
      <c r="F187" s="44">
        <v>38320</v>
      </c>
    </row>
    <row r="188" spans="1:6" s="31" customFormat="1" ht="18.75" customHeight="1" x14ac:dyDescent="0.15">
      <c r="A188" s="43">
        <v>186</v>
      </c>
      <c r="B188" s="4" t="s">
        <v>19</v>
      </c>
      <c r="C188" s="4" t="s">
        <v>210</v>
      </c>
      <c r="D188" s="25" t="s">
        <v>213</v>
      </c>
      <c r="E188" s="5" t="s">
        <v>214</v>
      </c>
      <c r="F188" s="44">
        <v>42796</v>
      </c>
    </row>
    <row r="189" spans="1:6" ht="18.75" customHeight="1" x14ac:dyDescent="0.15">
      <c r="A189" s="43">
        <v>187</v>
      </c>
      <c r="B189" s="4" t="s">
        <v>26</v>
      </c>
      <c r="C189" s="4" t="s">
        <v>210</v>
      </c>
      <c r="D189" s="25" t="s">
        <v>215</v>
      </c>
      <c r="E189" s="5" t="s">
        <v>274</v>
      </c>
      <c r="F189" s="44">
        <v>27618</v>
      </c>
    </row>
    <row r="190" spans="1:6" ht="18.75" customHeight="1" x14ac:dyDescent="0.15">
      <c r="A190" s="43">
        <v>188</v>
      </c>
      <c r="B190" s="4" t="s">
        <v>26</v>
      </c>
      <c r="C190" s="4" t="s">
        <v>210</v>
      </c>
      <c r="D190" s="25" t="s">
        <v>216</v>
      </c>
      <c r="E190" s="5" t="s">
        <v>74</v>
      </c>
      <c r="F190" s="44">
        <v>28208</v>
      </c>
    </row>
    <row r="191" spans="1:6" ht="18.75" customHeight="1" x14ac:dyDescent="0.15">
      <c r="A191" s="43">
        <v>189</v>
      </c>
      <c r="B191" s="4" t="s">
        <v>26</v>
      </c>
      <c r="C191" s="4" t="s">
        <v>210</v>
      </c>
      <c r="D191" s="25" t="s">
        <v>217</v>
      </c>
      <c r="E191" s="5" t="s">
        <v>247</v>
      </c>
      <c r="F191" s="44">
        <v>28955</v>
      </c>
    </row>
    <row r="192" spans="1:6" ht="18.75" customHeight="1" x14ac:dyDescent="0.15">
      <c r="A192" s="43">
        <v>190</v>
      </c>
      <c r="B192" s="4" t="s">
        <v>26</v>
      </c>
      <c r="C192" s="4" t="s">
        <v>210</v>
      </c>
      <c r="D192" s="25" t="s">
        <v>218</v>
      </c>
      <c r="E192" s="5" t="s">
        <v>28</v>
      </c>
      <c r="F192" s="44">
        <v>29263</v>
      </c>
    </row>
    <row r="193" spans="1:6" ht="18.75" customHeight="1" x14ac:dyDescent="0.15">
      <c r="A193" s="43">
        <v>191</v>
      </c>
      <c r="B193" s="4" t="s">
        <v>26</v>
      </c>
      <c r="C193" s="4" t="s">
        <v>210</v>
      </c>
      <c r="D193" s="25" t="s">
        <v>271</v>
      </c>
      <c r="E193" s="5" t="s">
        <v>272</v>
      </c>
      <c r="F193" s="44">
        <v>44650</v>
      </c>
    </row>
    <row r="194" spans="1:6" ht="18.75" customHeight="1" x14ac:dyDescent="0.15">
      <c r="A194" s="9"/>
      <c r="B194" s="8"/>
      <c r="C194" s="8"/>
      <c r="D194" s="26"/>
      <c r="E194" s="6"/>
      <c r="F194" s="7"/>
    </row>
    <row r="195" spans="1:6" ht="18.75" customHeight="1" x14ac:dyDescent="0.15">
      <c r="A195" s="47"/>
      <c r="B195" s="48"/>
      <c r="C195" s="48"/>
      <c r="D195" s="27" t="s">
        <v>332</v>
      </c>
      <c r="E195" s="3"/>
      <c r="F195" s="49"/>
    </row>
    <row r="196" spans="1:6" ht="18.75" customHeight="1" x14ac:dyDescent="0.15">
      <c r="A196" s="34"/>
      <c r="B196" s="34"/>
      <c r="C196" s="34"/>
      <c r="D196" s="35"/>
      <c r="E196" s="34"/>
      <c r="F196" s="36"/>
    </row>
    <row r="197" spans="1:6" ht="18.75" customHeight="1" x14ac:dyDescent="0.15">
      <c r="A197" s="34"/>
      <c r="B197" s="34"/>
      <c r="C197" s="34"/>
      <c r="D197" s="35"/>
      <c r="E197" s="34"/>
      <c r="F197" s="36"/>
    </row>
    <row r="198" spans="1:6" ht="18.75" customHeight="1" x14ac:dyDescent="0.15">
      <c r="A198" s="34"/>
      <c r="B198" s="34"/>
      <c r="C198" s="34"/>
      <c r="D198" s="35"/>
      <c r="E198" s="34"/>
      <c r="F198" s="36"/>
    </row>
  </sheetData>
  <phoneticPr fontId="2"/>
  <conditionalFormatting sqref="F3:F194">
    <cfRule type="cellIs" dxfId="21" priority="1" operator="between">
      <formula>43586</formula>
      <formula>43830</formula>
    </cfRule>
  </conditionalFormatting>
  <printOptions horizontalCentered="1"/>
  <pageMargins left="0.59055118110236227" right="0.39370078740157483" top="0.39370078740157483" bottom="0.39370078740157483" header="0.47244094488188981" footer="0"/>
  <pageSetup paperSize="9" scale="83" fitToHeight="0" orientation="portrait" r:id="rId1"/>
  <headerFooter alignWithMargins="0"/>
  <rowBreaks count="1" manualBreakCount="1">
    <brk id="51" max="5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BreakPreview" zoomScaleNormal="100" zoomScaleSheetLayoutView="100" workbookViewId="0">
      <selection activeCell="E7" sqref="E7"/>
    </sheetView>
  </sheetViews>
  <sheetFormatPr defaultRowHeight="18.75" customHeight="1" x14ac:dyDescent="0.15"/>
  <cols>
    <col min="1" max="1" width="7" style="37" customWidth="1"/>
    <col min="2" max="2" width="5.25" style="37" customWidth="1"/>
    <col min="3" max="3" width="15.375" style="37" customWidth="1"/>
    <col min="4" max="4" width="38.75" style="38" bestFit="1" customWidth="1"/>
    <col min="5" max="5" width="26.375" style="37" customWidth="1"/>
    <col min="6" max="6" width="18.125" style="39" customWidth="1"/>
    <col min="7" max="16384" width="9" style="22"/>
  </cols>
  <sheetData>
    <row r="1" spans="1:7" ht="18.95" customHeight="1" x14ac:dyDescent="0.15">
      <c r="A1" s="10" t="s">
        <v>317</v>
      </c>
      <c r="B1" s="3"/>
      <c r="C1" s="3"/>
      <c r="D1" s="27"/>
      <c r="E1" s="28"/>
      <c r="F1" s="29"/>
    </row>
    <row r="2" spans="1:7" s="30" customFormat="1" ht="18.75" customHeight="1" x14ac:dyDescent="0.15">
      <c r="A2" s="40" t="s">
        <v>0</v>
      </c>
      <c r="B2" s="4" t="s">
        <v>1</v>
      </c>
      <c r="C2" s="4" t="s">
        <v>2</v>
      </c>
      <c r="D2" s="41" t="s">
        <v>3</v>
      </c>
      <c r="E2" s="41" t="s">
        <v>4</v>
      </c>
      <c r="F2" s="42" t="s">
        <v>5</v>
      </c>
    </row>
    <row r="3" spans="1:7" s="31" customFormat="1" ht="18.75" customHeight="1" x14ac:dyDescent="0.15">
      <c r="A3" s="43">
        <v>1</v>
      </c>
      <c r="B3" s="4" t="s">
        <v>219</v>
      </c>
      <c r="C3" s="4" t="s">
        <v>331</v>
      </c>
      <c r="D3" s="25" t="s">
        <v>220</v>
      </c>
      <c r="E3" s="5" t="s">
        <v>274</v>
      </c>
      <c r="F3" s="44">
        <v>35419</v>
      </c>
      <c r="G3" s="22"/>
    </row>
    <row r="4" spans="1:7" ht="18.75" customHeight="1" x14ac:dyDescent="0.15">
      <c r="A4" s="43">
        <v>2</v>
      </c>
      <c r="B4" s="4" t="s">
        <v>219</v>
      </c>
      <c r="C4" s="4" t="s">
        <v>331</v>
      </c>
      <c r="D4" s="25" t="s">
        <v>221</v>
      </c>
      <c r="E4" s="5" t="s">
        <v>222</v>
      </c>
      <c r="F4" s="44">
        <v>35419</v>
      </c>
    </row>
    <row r="5" spans="1:7" ht="18.75" customHeight="1" x14ac:dyDescent="0.15">
      <c r="A5" s="43">
        <v>3</v>
      </c>
      <c r="B5" s="4" t="s">
        <v>219</v>
      </c>
      <c r="C5" s="4" t="s">
        <v>331</v>
      </c>
      <c r="D5" s="25" t="s">
        <v>223</v>
      </c>
      <c r="E5" s="5" t="s">
        <v>224</v>
      </c>
      <c r="F5" s="44">
        <v>35626</v>
      </c>
    </row>
    <row r="6" spans="1:7" ht="18.75" customHeight="1" x14ac:dyDescent="0.15">
      <c r="A6" s="43">
        <v>4</v>
      </c>
      <c r="B6" s="4" t="s">
        <v>219</v>
      </c>
      <c r="C6" s="4" t="s">
        <v>331</v>
      </c>
      <c r="D6" s="25" t="s">
        <v>225</v>
      </c>
      <c r="E6" s="5" t="s">
        <v>224</v>
      </c>
      <c r="F6" s="44">
        <v>35776</v>
      </c>
    </row>
    <row r="7" spans="1:7" ht="18.75" customHeight="1" x14ac:dyDescent="0.15">
      <c r="A7" s="43">
        <v>5</v>
      </c>
      <c r="B7" s="4" t="s">
        <v>219</v>
      </c>
      <c r="C7" s="4" t="s">
        <v>331</v>
      </c>
      <c r="D7" s="25" t="s">
        <v>227</v>
      </c>
      <c r="E7" s="5" t="s">
        <v>224</v>
      </c>
      <c r="F7" s="44">
        <v>36040</v>
      </c>
    </row>
    <row r="8" spans="1:7" ht="18.75" customHeight="1" x14ac:dyDescent="0.15">
      <c r="A8" s="43">
        <v>6</v>
      </c>
      <c r="B8" s="4" t="s">
        <v>219</v>
      </c>
      <c r="C8" s="4" t="s">
        <v>331</v>
      </c>
      <c r="D8" s="25" t="s">
        <v>226</v>
      </c>
      <c r="E8" s="5" t="s">
        <v>224</v>
      </c>
      <c r="F8" s="44">
        <v>36040</v>
      </c>
    </row>
    <row r="9" spans="1:7" ht="18.75" customHeight="1" x14ac:dyDescent="0.15">
      <c r="A9" s="43">
        <v>7</v>
      </c>
      <c r="B9" s="4" t="s">
        <v>219</v>
      </c>
      <c r="C9" s="4" t="s">
        <v>331</v>
      </c>
      <c r="D9" s="25" t="s">
        <v>228</v>
      </c>
      <c r="E9" s="5" t="s">
        <v>224</v>
      </c>
      <c r="F9" s="44">
        <v>36077</v>
      </c>
    </row>
    <row r="10" spans="1:7" ht="18.75" customHeight="1" x14ac:dyDescent="0.15">
      <c r="A10" s="43">
        <v>8</v>
      </c>
      <c r="B10" s="4" t="s">
        <v>219</v>
      </c>
      <c r="C10" s="4" t="s">
        <v>331</v>
      </c>
      <c r="D10" s="25" t="s">
        <v>308</v>
      </c>
      <c r="E10" s="5" t="s">
        <v>224</v>
      </c>
      <c r="F10" s="44">
        <v>36395</v>
      </c>
    </row>
    <row r="11" spans="1:7" ht="18.75" customHeight="1" x14ac:dyDescent="0.15">
      <c r="A11" s="43">
        <v>9</v>
      </c>
      <c r="B11" s="4" t="s">
        <v>219</v>
      </c>
      <c r="C11" s="4" t="s">
        <v>331</v>
      </c>
      <c r="D11" s="25" t="s">
        <v>229</v>
      </c>
      <c r="E11" s="5" t="s">
        <v>274</v>
      </c>
      <c r="F11" s="44">
        <v>37698</v>
      </c>
    </row>
    <row r="12" spans="1:7" ht="18.75" customHeight="1" x14ac:dyDescent="0.15">
      <c r="A12" s="43">
        <v>10</v>
      </c>
      <c r="B12" s="4" t="s">
        <v>219</v>
      </c>
      <c r="C12" s="4" t="s">
        <v>331</v>
      </c>
      <c r="D12" s="25" t="s">
        <v>230</v>
      </c>
      <c r="E12" s="5" t="s">
        <v>274</v>
      </c>
      <c r="F12" s="44">
        <v>37698</v>
      </c>
    </row>
    <row r="13" spans="1:7" ht="18.75" customHeight="1" x14ac:dyDescent="0.15">
      <c r="A13" s="43">
        <v>11</v>
      </c>
      <c r="B13" s="4" t="s">
        <v>219</v>
      </c>
      <c r="C13" s="4" t="s">
        <v>331</v>
      </c>
      <c r="D13" s="25" t="s">
        <v>231</v>
      </c>
      <c r="E13" s="5" t="s">
        <v>274</v>
      </c>
      <c r="F13" s="44">
        <v>37698</v>
      </c>
    </row>
    <row r="14" spans="1:7" s="31" customFormat="1" ht="18.75" customHeight="1" x14ac:dyDescent="0.15">
      <c r="A14" s="43">
        <v>12</v>
      </c>
      <c r="B14" s="4" t="s">
        <v>219</v>
      </c>
      <c r="C14" s="4" t="s">
        <v>331</v>
      </c>
      <c r="D14" s="25" t="s">
        <v>232</v>
      </c>
      <c r="E14" s="5" t="s">
        <v>233</v>
      </c>
      <c r="F14" s="44">
        <v>39008</v>
      </c>
      <c r="G14" s="22"/>
    </row>
    <row r="15" spans="1:7" ht="18.75" customHeight="1" x14ac:dyDescent="0.15">
      <c r="A15" s="43">
        <v>13</v>
      </c>
      <c r="B15" s="4" t="s">
        <v>219</v>
      </c>
      <c r="C15" s="4" t="s">
        <v>331</v>
      </c>
      <c r="D15" s="25" t="s">
        <v>234</v>
      </c>
      <c r="E15" s="5" t="s">
        <v>274</v>
      </c>
      <c r="F15" s="44">
        <v>42703</v>
      </c>
    </row>
    <row r="16" spans="1:7" s="31" customFormat="1" ht="18.75" customHeight="1" x14ac:dyDescent="0.15">
      <c r="A16" s="43">
        <v>14</v>
      </c>
      <c r="B16" s="4" t="s">
        <v>219</v>
      </c>
      <c r="C16" s="4" t="s">
        <v>331</v>
      </c>
      <c r="D16" s="25" t="s">
        <v>235</v>
      </c>
      <c r="E16" s="5" t="s">
        <v>274</v>
      </c>
      <c r="F16" s="44">
        <v>42703</v>
      </c>
      <c r="G16" s="22"/>
    </row>
    <row r="17" spans="1:7" s="31" customFormat="1" ht="18.75" customHeight="1" x14ac:dyDescent="0.15">
      <c r="A17" s="43">
        <v>15</v>
      </c>
      <c r="B17" s="4" t="s">
        <v>219</v>
      </c>
      <c r="C17" s="4" t="s">
        <v>331</v>
      </c>
      <c r="D17" s="25" t="s">
        <v>236</v>
      </c>
      <c r="E17" s="5" t="s">
        <v>254</v>
      </c>
      <c r="F17" s="44">
        <v>42703</v>
      </c>
      <c r="G17" s="22"/>
    </row>
    <row r="18" spans="1:7" s="31" customFormat="1" ht="18.75" customHeight="1" x14ac:dyDescent="0.15">
      <c r="A18" s="43">
        <v>16</v>
      </c>
      <c r="B18" s="4" t="s">
        <v>219</v>
      </c>
      <c r="C18" s="4" t="s">
        <v>331</v>
      </c>
      <c r="D18" s="25" t="s">
        <v>237</v>
      </c>
      <c r="E18" s="5" t="s">
        <v>233</v>
      </c>
      <c r="F18" s="44" t="s">
        <v>251</v>
      </c>
      <c r="G18" s="22"/>
    </row>
    <row r="19" spans="1:7" s="2" customFormat="1" ht="18.75" customHeight="1" x14ac:dyDescent="0.15">
      <c r="A19" s="43">
        <v>17</v>
      </c>
      <c r="B19" s="4" t="s">
        <v>219</v>
      </c>
      <c r="C19" s="4" t="s">
        <v>331</v>
      </c>
      <c r="D19" s="25" t="s">
        <v>238</v>
      </c>
      <c r="E19" s="5" t="s">
        <v>239</v>
      </c>
      <c r="F19" s="44" t="s">
        <v>250</v>
      </c>
    </row>
    <row r="20" spans="1:7" s="2" customFormat="1" ht="18.75" customHeight="1" x14ac:dyDescent="0.15">
      <c r="A20" s="43">
        <v>18</v>
      </c>
      <c r="B20" s="4" t="s">
        <v>219</v>
      </c>
      <c r="C20" s="4" t="s">
        <v>331</v>
      </c>
      <c r="D20" s="25" t="s">
        <v>240</v>
      </c>
      <c r="E20" s="5" t="s">
        <v>239</v>
      </c>
      <c r="F20" s="44" t="s">
        <v>250</v>
      </c>
    </row>
    <row r="21" spans="1:7" s="2" customFormat="1" ht="18.75" customHeight="1" x14ac:dyDescent="0.15">
      <c r="A21" s="43">
        <v>19</v>
      </c>
      <c r="B21" s="4" t="s">
        <v>219</v>
      </c>
      <c r="C21" s="4" t="s">
        <v>331</v>
      </c>
      <c r="D21" s="25" t="s">
        <v>241</v>
      </c>
      <c r="E21" s="5" t="s">
        <v>239</v>
      </c>
      <c r="F21" s="44" t="s">
        <v>250</v>
      </c>
    </row>
    <row r="22" spans="1:7" s="2" customFormat="1" ht="18.75" customHeight="1" x14ac:dyDescent="0.15">
      <c r="A22" s="43">
        <v>20</v>
      </c>
      <c r="B22" s="4" t="s">
        <v>219</v>
      </c>
      <c r="C22" s="4" t="s">
        <v>331</v>
      </c>
      <c r="D22" s="25" t="s">
        <v>242</v>
      </c>
      <c r="E22" s="5" t="s">
        <v>239</v>
      </c>
      <c r="F22" s="44" t="s">
        <v>250</v>
      </c>
    </row>
    <row r="23" spans="1:7" s="2" customFormat="1" ht="18.75" customHeight="1" x14ac:dyDescent="0.15">
      <c r="A23" s="43">
        <v>21</v>
      </c>
      <c r="B23" s="4" t="s">
        <v>219</v>
      </c>
      <c r="C23" s="4" t="s">
        <v>331</v>
      </c>
      <c r="D23" s="25" t="s">
        <v>243</v>
      </c>
      <c r="E23" s="5" t="s">
        <v>239</v>
      </c>
      <c r="F23" s="44" t="s">
        <v>250</v>
      </c>
    </row>
    <row r="24" spans="1:7" s="2" customFormat="1" ht="18.75" customHeight="1" x14ac:dyDescent="0.15">
      <c r="A24" s="43">
        <v>22</v>
      </c>
      <c r="B24" s="4" t="s">
        <v>219</v>
      </c>
      <c r="C24" s="4" t="s">
        <v>331</v>
      </c>
      <c r="D24" s="25" t="s">
        <v>244</v>
      </c>
      <c r="E24" s="5" t="s">
        <v>239</v>
      </c>
      <c r="F24" s="44" t="s">
        <v>249</v>
      </c>
    </row>
    <row r="25" spans="1:7" s="2" customFormat="1" ht="18.75" customHeight="1" x14ac:dyDescent="0.15">
      <c r="A25" s="9"/>
      <c r="B25" s="8"/>
      <c r="C25" s="8"/>
      <c r="D25" s="26"/>
      <c r="E25" s="6"/>
      <c r="F25" s="7"/>
    </row>
    <row r="26" spans="1:7" ht="18.75" customHeight="1" x14ac:dyDescent="0.15">
      <c r="A26" s="47"/>
      <c r="B26" s="48"/>
      <c r="C26" s="48"/>
      <c r="D26" s="27" t="s">
        <v>332</v>
      </c>
      <c r="E26" s="3"/>
      <c r="F26" s="49"/>
    </row>
    <row r="27" spans="1:7" ht="18.75" customHeight="1" x14ac:dyDescent="0.15">
      <c r="A27" s="34"/>
      <c r="B27" s="34"/>
      <c r="C27" s="34"/>
      <c r="D27" s="35"/>
      <c r="E27" s="34"/>
      <c r="F27" s="36"/>
    </row>
    <row r="28" spans="1:7" ht="18.75" customHeight="1" x14ac:dyDescent="0.15">
      <c r="A28" s="34"/>
      <c r="B28" s="34"/>
      <c r="C28" s="34"/>
      <c r="D28" s="35"/>
      <c r="E28" s="34"/>
      <c r="F28" s="36"/>
    </row>
    <row r="29" spans="1:7" ht="18.75" customHeight="1" x14ac:dyDescent="0.15">
      <c r="A29" s="34"/>
      <c r="B29" s="34"/>
      <c r="C29" s="34"/>
      <c r="D29" s="35"/>
      <c r="E29" s="34"/>
      <c r="F29" s="36"/>
    </row>
  </sheetData>
  <phoneticPr fontId="2"/>
  <conditionalFormatting sqref="F3:F25">
    <cfRule type="cellIs" dxfId="10" priority="1" operator="between">
      <formula>43586</formula>
      <formula>43830</formula>
    </cfRule>
  </conditionalFormatting>
  <printOptions horizontalCentered="1"/>
  <pageMargins left="0.59055118110236227" right="0.39370078740157483" top="0.39370078740157483" bottom="0.39370078740157483" header="0.47244094488188981" footer="0"/>
  <pageSetup paperSize="9" scale="85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20" zoomScaleNormal="90" zoomScaleSheetLayoutView="120" workbookViewId="0">
      <selection activeCell="E20" sqref="E20"/>
    </sheetView>
  </sheetViews>
  <sheetFormatPr defaultRowHeight="21" customHeight="1" x14ac:dyDescent="0.15"/>
  <cols>
    <col min="1" max="1" width="6.375" style="11" customWidth="1"/>
    <col min="2" max="2" width="11.5" style="11" customWidth="1"/>
    <col min="3" max="6" width="14.625" style="11" customWidth="1"/>
    <col min="7" max="7" width="20.5" style="11" customWidth="1"/>
    <col min="8" max="8" width="5.25" style="11" customWidth="1"/>
    <col min="9" max="9" width="18.125" style="12" customWidth="1"/>
    <col min="10" max="10" width="15" style="13" customWidth="1"/>
    <col min="11" max="11" width="19.125" style="11" customWidth="1"/>
    <col min="12" max="16384" width="9" style="11"/>
  </cols>
  <sheetData>
    <row r="1" spans="1:10" s="1" customFormat="1" ht="18.75" customHeight="1" x14ac:dyDescent="0.15">
      <c r="A1" s="56" t="s">
        <v>318</v>
      </c>
      <c r="B1" s="56"/>
      <c r="C1" s="56"/>
      <c r="D1" s="57"/>
      <c r="E1" s="14"/>
      <c r="F1" s="15"/>
      <c r="I1" s="58"/>
      <c r="J1" s="58"/>
    </row>
    <row r="2" spans="1:10" s="1" customFormat="1" ht="21" customHeight="1" x14ac:dyDescent="0.15">
      <c r="A2" s="16"/>
      <c r="B2" s="16"/>
      <c r="C2" s="16"/>
      <c r="D2" s="17"/>
      <c r="E2" s="14"/>
      <c r="F2" s="15"/>
      <c r="I2" s="18"/>
      <c r="J2" s="18"/>
    </row>
    <row r="3" spans="1:10" s="1" customFormat="1" ht="21" customHeight="1" x14ac:dyDescent="0.15">
      <c r="A3" s="59" t="s">
        <v>255</v>
      </c>
      <c r="B3" s="59"/>
      <c r="C3" s="50" t="s">
        <v>319</v>
      </c>
      <c r="D3" s="50" t="s">
        <v>320</v>
      </c>
      <c r="E3" s="50" t="s">
        <v>321</v>
      </c>
      <c r="F3" s="50" t="s">
        <v>256</v>
      </c>
    </row>
    <row r="4" spans="1:10" s="1" customFormat="1" ht="18" customHeight="1" x14ac:dyDescent="0.15">
      <c r="A4" s="55" t="s">
        <v>257</v>
      </c>
      <c r="B4" s="55"/>
      <c r="C4" s="51">
        <f>COUNTIFS(テーブル1[[#All],[区分]],"国",テーブル1[[#All],[種別]],"建造物")</f>
        <v>7</v>
      </c>
      <c r="D4" s="51">
        <f>COUNTIFS(テーブル1[[#All],[区分]],"県",テーブル1[[#All],[種別]],"建造物")</f>
        <v>6</v>
      </c>
      <c r="E4" s="51">
        <f>COUNTIFS(テーブル1[[#All],[区分]],"市",テーブル1[[#All],[種別]],"建造物")</f>
        <v>10</v>
      </c>
      <c r="F4" s="51">
        <f>SUM(C4:E4)</f>
        <v>23</v>
      </c>
    </row>
    <row r="5" spans="1:10" s="1" customFormat="1" ht="18" customHeight="1" x14ac:dyDescent="0.15">
      <c r="A5" s="55" t="s">
        <v>258</v>
      </c>
      <c r="B5" s="55"/>
      <c r="C5" s="51">
        <f>COUNTIFS(テーブル1[[#All],[区分]],"国",テーブル1[[#All],[種別]],"彫刻")</f>
        <v>4</v>
      </c>
      <c r="D5" s="51">
        <f>COUNTIFS(テーブル1[[#All],[区分]],"県",テーブル1[[#All],[種別]],"彫刻")</f>
        <v>12</v>
      </c>
      <c r="E5" s="51">
        <f>COUNTIFS(テーブル1[[#All],[区分]],"市",テーブル1[[#All],[種別]],"彫刻")</f>
        <v>18</v>
      </c>
      <c r="F5" s="51">
        <f t="shared" ref="F5:F15" si="0">SUM(C5:E5)</f>
        <v>34</v>
      </c>
    </row>
    <row r="6" spans="1:10" s="1" customFormat="1" ht="18" customHeight="1" x14ac:dyDescent="0.15">
      <c r="A6" s="55" t="s">
        <v>259</v>
      </c>
      <c r="B6" s="55"/>
      <c r="C6" s="51">
        <f>COUNTIFS(テーブル1[[#All],[区分]],"国",テーブル1[[#All],[種別]],"絵画")</f>
        <v>4</v>
      </c>
      <c r="D6" s="51">
        <f>COUNTIFS(テーブル1[[#All],[区分]],"県",テーブル1[[#All],[種別]],"絵画")</f>
        <v>8</v>
      </c>
      <c r="E6" s="51">
        <f>COUNTIFS(テーブル1[[#All],[区分]],"市",テーブル1[[#All],[種別]],"絵画")</f>
        <v>6</v>
      </c>
      <c r="F6" s="51">
        <f t="shared" si="0"/>
        <v>18</v>
      </c>
    </row>
    <row r="7" spans="1:10" s="1" customFormat="1" ht="18" customHeight="1" x14ac:dyDescent="0.15">
      <c r="A7" s="55" t="s">
        <v>260</v>
      </c>
      <c r="B7" s="55"/>
      <c r="C7" s="51">
        <f>COUNTIFS(テーブル1[[#All],[区分]],"国",テーブル1[[#All],[種別]],"書跡")</f>
        <v>0</v>
      </c>
      <c r="D7" s="51">
        <f>COUNTIFS(テーブル1[[#All],[区分]],"県",テーブル1[[#All],[種別]],"書跡")</f>
        <v>8</v>
      </c>
      <c r="E7" s="51">
        <f>COUNTIFS(テーブル1[[#All],[区分]],"市",テーブル1[[#All],[種別]],"書跡")</f>
        <v>11</v>
      </c>
      <c r="F7" s="51">
        <f t="shared" si="0"/>
        <v>19</v>
      </c>
    </row>
    <row r="8" spans="1:10" s="1" customFormat="1" ht="18" customHeight="1" x14ac:dyDescent="0.15">
      <c r="A8" s="55" t="s">
        <v>269</v>
      </c>
      <c r="B8" s="55"/>
      <c r="C8" s="51">
        <f>COUNTIFS(テーブル1[[#All],[区分]],"国",テーブル1[[#All],[種別]],"工芸品")</f>
        <v>1</v>
      </c>
      <c r="D8" s="51">
        <f>COUNTIFS(テーブル1[[#All],[区分]],"県",テーブル1[[#All],[種別]],"工芸品")</f>
        <v>9</v>
      </c>
      <c r="E8" s="51">
        <f>COUNTIFS(テーブル1[[#All],[区分]],"市",テーブル1[[#All],[種別]],"工芸品")</f>
        <v>3</v>
      </c>
      <c r="F8" s="51">
        <f t="shared" si="0"/>
        <v>13</v>
      </c>
    </row>
    <row r="9" spans="1:10" s="1" customFormat="1" ht="18" customHeight="1" x14ac:dyDescent="0.15">
      <c r="A9" s="55" t="s">
        <v>261</v>
      </c>
      <c r="B9" s="55"/>
      <c r="C9" s="51">
        <f>COUNTIFS(テーブル1[[#All],[区分]],"国",テーブル1[[#All],[種別]],"考古資料")</f>
        <v>3</v>
      </c>
      <c r="D9" s="51">
        <f>COUNTIFS(テーブル1[[#All],[区分]],"県",テーブル1[[#All],[種別]],"考古資料")</f>
        <v>19</v>
      </c>
      <c r="E9" s="51">
        <f>COUNTIFS(テーブル1[[#All],[区分]],"市",テーブル1[[#All],[種別]],"考古資料")</f>
        <v>2</v>
      </c>
      <c r="F9" s="51">
        <f t="shared" si="0"/>
        <v>24</v>
      </c>
    </row>
    <row r="10" spans="1:10" s="1" customFormat="1" ht="18" customHeight="1" x14ac:dyDescent="0.15">
      <c r="A10" s="55" t="s">
        <v>262</v>
      </c>
      <c r="B10" s="55"/>
      <c r="C10" s="51">
        <f>COUNTIFS(テーブル1[[#All],[区分]],"国",テーブル1[[#All],[種別]],"歴史資料")</f>
        <v>0</v>
      </c>
      <c r="D10" s="51">
        <f>COUNTIFS(テーブル1[[#All],[区分]],"県",テーブル1[[#All],[種別]],"歴史資料")</f>
        <v>2</v>
      </c>
      <c r="E10" s="51">
        <f>COUNTIFS(テーブル1[[#All],[区分]],"市",テーブル1[[#All],[種別]],"歴史資料")</f>
        <v>3</v>
      </c>
      <c r="F10" s="51">
        <f t="shared" si="0"/>
        <v>5</v>
      </c>
    </row>
    <row r="11" spans="1:10" s="1" customFormat="1" ht="18" customHeight="1" x14ac:dyDescent="0.15">
      <c r="A11" s="55" t="s">
        <v>263</v>
      </c>
      <c r="B11" s="55"/>
      <c r="C11" s="51">
        <f>COUNTIFS(テーブル1[[#All],[区分]],"国",テーブル1[[#All],[種別]],"史跡")</f>
        <v>5</v>
      </c>
      <c r="D11" s="51">
        <f>COUNTIFS(テーブル1[[#All],[区分]],"県",テーブル1[[#All],[種別]],"史跡")</f>
        <v>5</v>
      </c>
      <c r="E11" s="51">
        <f>COUNTIFS(テーブル1[[#All],[区分]],"市",テーブル1[[#All],[種別]],"史跡")</f>
        <v>9</v>
      </c>
      <c r="F11" s="51">
        <f t="shared" si="0"/>
        <v>19</v>
      </c>
    </row>
    <row r="12" spans="1:10" s="1" customFormat="1" ht="18" customHeight="1" x14ac:dyDescent="0.15">
      <c r="A12" s="55" t="s">
        <v>264</v>
      </c>
      <c r="B12" s="55"/>
      <c r="C12" s="51">
        <f>COUNTIFS(テーブル1[[#All],[区分]],"国",テーブル1[[#All],[種別]],"名勝")+COUNTIFS(テーブル1[[#All],[区分]],"国",テーブル1[[#All],[種別]],"特別名勝")</f>
        <v>1</v>
      </c>
      <c r="D12" s="51">
        <f>COUNTIFS(テーブル1[[#All],[区分]],"県",テーブル1[[#All],[種別]],"名勝")</f>
        <v>1</v>
      </c>
      <c r="E12" s="51">
        <f>COUNTIFS(テーブル1[[#All],[区分]],"市",テーブル1[[#All],[種別]],"名勝")</f>
        <v>0</v>
      </c>
      <c r="F12" s="51">
        <f t="shared" si="0"/>
        <v>2</v>
      </c>
    </row>
    <row r="13" spans="1:10" s="1" customFormat="1" ht="18" customHeight="1" x14ac:dyDescent="0.15">
      <c r="A13" s="55" t="s">
        <v>265</v>
      </c>
      <c r="B13" s="55"/>
      <c r="C13" s="51">
        <f>COUNTIFS(テーブル1[[#All],[区分]],"国",テーブル1[[#All],[種別]],"天然記念物")+COUNTIFS(テーブル1[[#All],[区分]],"国",テーブル1[[#All],[種別]],"特別天然記念物")</f>
        <v>4</v>
      </c>
      <c r="D13" s="51">
        <f>COUNTIFS(テーブル1[[#All],[区分]],"県",テーブル1[[#All],[種別]],"天然記念物")</f>
        <v>7</v>
      </c>
      <c r="E13" s="51">
        <f>COUNTIFS(テーブル1[[#All],[区分]],"市",テーブル1[[#All],[種別]],"天然記念物")</f>
        <v>10</v>
      </c>
      <c r="F13" s="51">
        <f t="shared" si="0"/>
        <v>21</v>
      </c>
    </row>
    <row r="14" spans="1:10" s="1" customFormat="1" ht="18" customHeight="1" x14ac:dyDescent="0.15">
      <c r="A14" s="55" t="s">
        <v>266</v>
      </c>
      <c r="B14" s="55"/>
      <c r="C14" s="51">
        <f>COUNTIFS(テーブル1[[#All],[区分]],"国",テーブル1[[#All],[種別]],"無形民俗")</f>
        <v>1</v>
      </c>
      <c r="D14" s="51">
        <f>COUNTIFS(テーブル1[[#All],[区分]],"県",テーブル1[[#All],[種別]],"無形民俗")</f>
        <v>1</v>
      </c>
      <c r="E14" s="51">
        <f>COUNTIFS(テーブル1[[#All],[区分]],"市",テーブル1[[#All],[種別]],"無形民俗")</f>
        <v>3</v>
      </c>
      <c r="F14" s="51">
        <f t="shared" si="0"/>
        <v>5</v>
      </c>
    </row>
    <row r="15" spans="1:10" s="1" customFormat="1" ht="18" customHeight="1" x14ac:dyDescent="0.15">
      <c r="A15" s="55" t="s">
        <v>267</v>
      </c>
      <c r="B15" s="55"/>
      <c r="C15" s="51">
        <f>COUNTIFS(テーブル1[[#All],[区分]],"国",テーブル1[[#All],[種別]],"有形民俗")</f>
        <v>0</v>
      </c>
      <c r="D15" s="51">
        <f>COUNTIFS(テーブル1[[#All],[区分]],"県",テーブル1[[#All],[種別]],"有形民俗")</f>
        <v>3</v>
      </c>
      <c r="E15" s="51">
        <f>COUNTIFS(テーブル1[[#All],[区分]],"市",テーブル1[[#All],[種別]],"有形民俗")</f>
        <v>5</v>
      </c>
      <c r="F15" s="51">
        <f t="shared" si="0"/>
        <v>8</v>
      </c>
    </row>
    <row r="16" spans="1:10" s="1" customFormat="1" ht="18" customHeight="1" x14ac:dyDescent="0.15">
      <c r="A16" s="55" t="s">
        <v>256</v>
      </c>
      <c r="B16" s="55"/>
      <c r="C16" s="51">
        <f>SUM(C4:C15)</f>
        <v>30</v>
      </c>
      <c r="D16" s="51">
        <f>SUM(D4:D15)</f>
        <v>81</v>
      </c>
      <c r="E16" s="51">
        <f>SUM(E4:E15)</f>
        <v>80</v>
      </c>
      <c r="F16" s="51">
        <f>SUM(F4:F15)</f>
        <v>191</v>
      </c>
    </row>
    <row r="17" spans="1:9" s="1" customFormat="1" ht="18" customHeight="1" x14ac:dyDescent="0.15">
      <c r="A17" s="19"/>
      <c r="B17" s="19"/>
      <c r="C17" s="20"/>
      <c r="D17" s="21"/>
      <c r="E17" s="20"/>
      <c r="F17" s="21"/>
      <c r="G17" s="22"/>
      <c r="H17" s="23"/>
      <c r="I17" s="22"/>
    </row>
    <row r="18" spans="1:9" s="1" customFormat="1" ht="18" customHeight="1" x14ac:dyDescent="0.15">
      <c r="A18" s="55" t="s">
        <v>268</v>
      </c>
      <c r="B18" s="55"/>
      <c r="C18" s="50" t="s">
        <v>257</v>
      </c>
      <c r="D18" s="53"/>
      <c r="E18" s="53"/>
      <c r="F18" s="53"/>
    </row>
    <row r="19" spans="1:9" s="1" customFormat="1" ht="18" customHeight="1" x14ac:dyDescent="0.15">
      <c r="A19" s="55"/>
      <c r="B19" s="55"/>
      <c r="C19" s="51">
        <f>COUNTIFS(テーブル13[[#All],[区分]],"国",テーブル13[[#All],[種別]],"(登録)建造物")</f>
        <v>22</v>
      </c>
      <c r="D19" s="54"/>
      <c r="E19" s="54"/>
      <c r="F19" s="54"/>
    </row>
    <row r="20" spans="1:9" ht="21" customHeight="1" x14ac:dyDescent="0.15">
      <c r="A20" s="24"/>
      <c r="B20" s="24"/>
      <c r="C20" s="24"/>
      <c r="D20" s="24"/>
      <c r="E20" s="24"/>
      <c r="F20" s="24"/>
    </row>
    <row r="21" spans="1:9" ht="21" customHeight="1" x14ac:dyDescent="0.15">
      <c r="D21" s="11" t="s">
        <v>332</v>
      </c>
    </row>
  </sheetData>
  <mergeCells count="17">
    <mergeCell ref="A12:B12"/>
    <mergeCell ref="A1:D1"/>
    <mergeCell ref="I1:J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8:B19"/>
  </mergeCells>
  <phoneticPr fontId="2"/>
  <printOptions horizontalCentered="1"/>
  <pageMargins left="0.39370078740157483" right="0.39370078740157483" top="0.39370078740157483" bottom="0.39370078740157483" header="0.47244094488188981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➀指定</vt:lpstr>
      <vt:lpstr>②登録</vt:lpstr>
      <vt:lpstr>③一覧表</vt:lpstr>
      <vt:lpstr>'➀指定'!Print_Area</vt:lpstr>
      <vt:lpstr>②登録!Print_Area</vt:lpstr>
      <vt:lpstr>③一覧表!Print_Area</vt:lpstr>
      <vt:lpstr>'➀指定'!Print_Titles</vt:lpstr>
      <vt:lpstr>②登録!Print_Titles</vt:lpstr>
    </vt:vector>
  </TitlesOfParts>
  <Company>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甲府市役所</dc:creator>
  <cp:lastModifiedBy>TJ817</cp:lastModifiedBy>
  <cp:lastPrinted>2022-08-12T01:47:06Z</cp:lastPrinted>
  <dcterms:created xsi:type="dcterms:W3CDTF">2022-02-15T06:48:05Z</dcterms:created>
  <dcterms:modified xsi:type="dcterms:W3CDTF">2022-10-27T01:05:45Z</dcterms:modified>
</cp:coreProperties>
</file>