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sada\02 公共施設マネジメント担当\◎PPP関係\②LED\04 プロポーザル\応募様式\"/>
    </mc:Choice>
  </mc:AlternateContent>
  <bookViews>
    <workbookView xWindow="0" yWindow="0" windowWidth="24000" windowHeight="9510"/>
  </bookViews>
  <sheets>
    <sheet name="➀電気使用量実績" sheetId="1" r:id="rId1"/>
    <sheet name="電気使用量実績データ" sheetId="2" r:id="rId2"/>
  </sheets>
  <definedNames>
    <definedName name="_xlnm.Print_Area" localSheetId="0">'➀電気使用量実績'!$A$1:$M$21</definedName>
    <definedName name="_xlnm.Print_Area" localSheetId="1">電気使用量実績データ!$A$1:$N$16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L14" i="2"/>
  <c r="K14" i="2"/>
  <c r="J14" i="2"/>
  <c r="I14" i="2"/>
  <c r="H14" i="2"/>
  <c r="G14" i="2"/>
  <c r="F14" i="2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K11" i="2"/>
  <c r="J11" i="2"/>
  <c r="I11" i="2"/>
  <c r="H11" i="2"/>
  <c r="G11" i="2"/>
  <c r="F11" i="2"/>
  <c r="E11" i="2"/>
  <c r="D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M9" i="2"/>
  <c r="L9" i="2"/>
  <c r="K9" i="2"/>
  <c r="J9" i="2"/>
  <c r="I9" i="2"/>
  <c r="H9" i="2"/>
  <c r="G9" i="2"/>
  <c r="F9" i="2"/>
  <c r="E9" i="2"/>
  <c r="D9" i="2"/>
  <c r="C9" i="2"/>
  <c r="B9" i="2"/>
  <c r="M8" i="2"/>
  <c r="L8" i="2"/>
  <c r="K8" i="2"/>
  <c r="J8" i="2"/>
  <c r="I8" i="2"/>
  <c r="H8" i="2"/>
  <c r="G8" i="2"/>
  <c r="F8" i="2"/>
  <c r="E8" i="2"/>
  <c r="D8" i="2"/>
  <c r="C8" i="2"/>
  <c r="B8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5" i="2"/>
  <c r="L5" i="2"/>
  <c r="K5" i="2"/>
  <c r="J5" i="2"/>
  <c r="I5" i="2"/>
  <c r="H5" i="2"/>
  <c r="G5" i="2"/>
  <c r="F5" i="2"/>
  <c r="E5" i="2"/>
  <c r="D5" i="2"/>
  <c r="C5" i="2"/>
  <c r="AM28" i="2"/>
  <c r="A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L28" i="2"/>
  <c r="AK28" i="2"/>
  <c r="AJ28" i="2"/>
  <c r="AI28" i="2"/>
  <c r="AH28" i="2"/>
  <c r="AG28" i="2"/>
  <c r="AF28" i="2"/>
  <c r="AE28" i="2"/>
  <c r="AD28" i="2"/>
  <c r="AC28" i="2"/>
  <c r="AB28" i="2"/>
  <c r="Z28" i="2"/>
  <c r="Y28" i="2"/>
  <c r="X28" i="2"/>
  <c r="W28" i="2"/>
  <c r="V28" i="2"/>
  <c r="U28" i="2"/>
  <c r="T28" i="2"/>
  <c r="S28" i="2"/>
  <c r="R28" i="2"/>
  <c r="Q28" i="2"/>
  <c r="P28" i="2"/>
  <c r="O28" i="2"/>
  <c r="AA28" i="2" s="1"/>
  <c r="M28" i="2"/>
  <c r="L28" i="2"/>
  <c r="K28" i="2"/>
  <c r="J28" i="2"/>
  <c r="I28" i="2"/>
  <c r="H28" i="2"/>
  <c r="G28" i="2"/>
  <c r="F28" i="2"/>
  <c r="E28" i="2"/>
  <c r="D28" i="2"/>
  <c r="C28" i="2"/>
  <c r="B28" i="2"/>
  <c r="N28" i="2" s="1"/>
  <c r="N11" i="2"/>
  <c r="BN28" i="2" l="1"/>
  <c r="BA28" i="2"/>
  <c r="B17" i="1" l="1"/>
  <c r="E15" i="1"/>
  <c r="E14" i="1"/>
  <c r="E11" i="1"/>
  <c r="E7" i="1"/>
  <c r="D16" i="1"/>
  <c r="E16" i="1" s="1"/>
  <c r="D15" i="1"/>
  <c r="D14" i="1"/>
  <c r="D13" i="1"/>
  <c r="E13" i="1" s="1"/>
  <c r="D12" i="1"/>
  <c r="E12" i="1" s="1"/>
  <c r="D11" i="1"/>
  <c r="D10" i="1"/>
  <c r="E10" i="1" s="1"/>
  <c r="D9" i="1"/>
  <c r="E9" i="1" s="1"/>
  <c r="D8" i="1"/>
  <c r="E8" i="1" s="1"/>
  <c r="D7" i="1"/>
  <c r="D6" i="1"/>
  <c r="D17" i="1" l="1"/>
  <c r="E6" i="1"/>
  <c r="E17" i="1" l="1"/>
  <c r="Z16" i="1" l="1"/>
  <c r="Y16" i="1"/>
  <c r="X16" i="1"/>
  <c r="W16" i="1"/>
  <c r="V16" i="1"/>
  <c r="U16" i="1"/>
  <c r="T16" i="1"/>
  <c r="S16" i="1"/>
  <c r="R16" i="1"/>
  <c r="Q16" i="1"/>
  <c r="P16" i="1"/>
  <c r="O16" i="1"/>
  <c r="Z15" i="1"/>
  <c r="Y15" i="1"/>
  <c r="X15" i="1"/>
  <c r="W15" i="1"/>
  <c r="V15" i="1"/>
  <c r="U15" i="1"/>
  <c r="T15" i="1"/>
  <c r="S15" i="1"/>
  <c r="R15" i="1"/>
  <c r="Q15" i="1"/>
  <c r="P15" i="1"/>
  <c r="O15" i="1"/>
  <c r="Z14" i="1"/>
  <c r="Y14" i="1"/>
  <c r="X14" i="1"/>
  <c r="W14" i="1"/>
  <c r="V14" i="1"/>
  <c r="U14" i="1"/>
  <c r="T14" i="1"/>
  <c r="S14" i="1"/>
  <c r="R14" i="1"/>
  <c r="Q14" i="1"/>
  <c r="P14" i="1"/>
  <c r="O14" i="1"/>
  <c r="Z13" i="1"/>
  <c r="Y13" i="1"/>
  <c r="X13" i="1"/>
  <c r="W13" i="1"/>
  <c r="V13" i="1"/>
  <c r="U13" i="1"/>
  <c r="T13" i="1"/>
  <c r="S13" i="1"/>
  <c r="R13" i="1"/>
  <c r="Q13" i="1"/>
  <c r="P13" i="1"/>
  <c r="O13" i="1"/>
  <c r="BN30" i="2"/>
  <c r="BA30" i="2"/>
  <c r="AN30" i="2"/>
  <c r="AA30" i="2"/>
  <c r="N30" i="2"/>
  <c r="N13" i="2"/>
  <c r="F13" i="1" l="1"/>
  <c r="H13" i="1" s="1"/>
  <c r="F14" i="1"/>
  <c r="H14" i="1" s="1"/>
  <c r="F15" i="1"/>
  <c r="H15" i="1" s="1"/>
  <c r="F16" i="1"/>
  <c r="H16" i="1" s="1"/>
  <c r="I13" i="1"/>
  <c r="K13" i="1" s="1"/>
  <c r="I14" i="1"/>
  <c r="K14" i="1" s="1"/>
  <c r="I15" i="1"/>
  <c r="K15" i="1" s="1"/>
  <c r="I16" i="1"/>
  <c r="K16" i="1" s="1"/>
  <c r="L13" i="1" l="1"/>
  <c r="L16" i="1"/>
  <c r="M16" i="1" s="1"/>
  <c r="K6" i="1"/>
  <c r="H6" i="1"/>
  <c r="L15" i="1"/>
  <c r="M15" i="1" s="1"/>
  <c r="L14" i="1"/>
  <c r="M15" i="2"/>
  <c r="L15" i="2"/>
  <c r="K15" i="2"/>
  <c r="J15" i="2"/>
  <c r="I15" i="2"/>
  <c r="H15" i="2"/>
  <c r="G15" i="2"/>
  <c r="F15" i="2"/>
  <c r="E15" i="2"/>
  <c r="D15" i="2"/>
  <c r="C15" i="2"/>
  <c r="B15" i="2"/>
  <c r="AA16" i="1" s="1"/>
  <c r="BN32" i="2"/>
  <c r="BA32" i="2"/>
  <c r="AN32" i="2"/>
  <c r="AA32" i="2"/>
  <c r="N32" i="2"/>
  <c r="BN31" i="2"/>
  <c r="BA31" i="2"/>
  <c r="AN31" i="2"/>
  <c r="AA31" i="2"/>
  <c r="N31" i="2"/>
  <c r="BN29" i="2"/>
  <c r="BA29" i="2"/>
  <c r="AN29" i="2"/>
  <c r="AA29" i="2"/>
  <c r="N29" i="2"/>
  <c r="Z12" i="1"/>
  <c r="Y12" i="1"/>
  <c r="X12" i="1"/>
  <c r="W12" i="1"/>
  <c r="V12" i="1"/>
  <c r="U12" i="1"/>
  <c r="T12" i="1"/>
  <c r="S12" i="1"/>
  <c r="R12" i="1"/>
  <c r="Q12" i="1"/>
  <c r="P12" i="1"/>
  <c r="O12" i="1"/>
  <c r="BN27" i="2"/>
  <c r="BA27" i="2"/>
  <c r="AN27" i="2"/>
  <c r="AA27" i="2"/>
  <c r="N27" i="2"/>
  <c r="Z11" i="1"/>
  <c r="Y11" i="1"/>
  <c r="X11" i="1"/>
  <c r="W11" i="1"/>
  <c r="V11" i="1"/>
  <c r="U11" i="1"/>
  <c r="T11" i="1"/>
  <c r="S11" i="1"/>
  <c r="R11" i="1"/>
  <c r="Q11" i="1"/>
  <c r="P11" i="1"/>
  <c r="BN26" i="2"/>
  <c r="BA26" i="2"/>
  <c r="AN26" i="2"/>
  <c r="AA26" i="2"/>
  <c r="N26" i="2"/>
  <c r="Z10" i="1"/>
  <c r="Y10" i="1"/>
  <c r="X10" i="1"/>
  <c r="W10" i="1"/>
  <c r="V10" i="1"/>
  <c r="U10" i="1"/>
  <c r="T10" i="1"/>
  <c r="S10" i="1"/>
  <c r="R10" i="1"/>
  <c r="Q10" i="1"/>
  <c r="P10" i="1"/>
  <c r="O10" i="1"/>
  <c r="BN25" i="2"/>
  <c r="BA25" i="2"/>
  <c r="AN25" i="2"/>
  <c r="AA25" i="2"/>
  <c r="N25" i="2"/>
  <c r="Z9" i="1"/>
  <c r="Y9" i="1"/>
  <c r="X9" i="1"/>
  <c r="W9" i="1"/>
  <c r="W17" i="1" s="1"/>
  <c r="V9" i="1"/>
  <c r="U9" i="1"/>
  <c r="T9" i="1"/>
  <c r="S9" i="1"/>
  <c r="S17" i="1" s="1"/>
  <c r="R9" i="1"/>
  <c r="Q9" i="1"/>
  <c r="P9" i="1"/>
  <c r="O9" i="1"/>
  <c r="BN24" i="2"/>
  <c r="BA24" i="2"/>
  <c r="AN24" i="2"/>
  <c r="AA24" i="2"/>
  <c r="N24" i="2"/>
  <c r="Z8" i="1"/>
  <c r="Y8" i="1"/>
  <c r="X8" i="1"/>
  <c r="W8" i="1"/>
  <c r="V8" i="1"/>
  <c r="U8" i="1"/>
  <c r="T8" i="1"/>
  <c r="S8" i="1"/>
  <c r="R8" i="1"/>
  <c r="Q8" i="1"/>
  <c r="P8" i="1"/>
  <c r="O8" i="1"/>
  <c r="BN23" i="2"/>
  <c r="BA23" i="2"/>
  <c r="AN23" i="2"/>
  <c r="AA23" i="2"/>
  <c r="N23" i="2"/>
  <c r="Z7" i="1"/>
  <c r="Y7" i="1"/>
  <c r="X7" i="1"/>
  <c r="W7" i="1"/>
  <c r="V7" i="1"/>
  <c r="U7" i="1"/>
  <c r="T7" i="1"/>
  <c r="S7" i="1"/>
  <c r="R7" i="1"/>
  <c r="F7" i="1" s="1"/>
  <c r="H7" i="1" s="1"/>
  <c r="Q7" i="1"/>
  <c r="P7" i="1"/>
  <c r="B5" i="2"/>
  <c r="BN22" i="2"/>
  <c r="BA22" i="2"/>
  <c r="AN22" i="2"/>
  <c r="AA22" i="2"/>
  <c r="N22" i="2"/>
  <c r="M4" i="2"/>
  <c r="Z6" i="1" s="1"/>
  <c r="L4" i="2"/>
  <c r="Y6" i="1" s="1"/>
  <c r="K4" i="2"/>
  <c r="X6" i="1" s="1"/>
  <c r="J4" i="2"/>
  <c r="W6" i="1" s="1"/>
  <c r="I4" i="2"/>
  <c r="V6" i="1" s="1"/>
  <c r="H4" i="2"/>
  <c r="U6" i="1" s="1"/>
  <c r="G4" i="2"/>
  <c r="T6" i="1" s="1"/>
  <c r="F4" i="2"/>
  <c r="S6" i="1" s="1"/>
  <c r="E4" i="2"/>
  <c r="R6" i="1" s="1"/>
  <c r="F6" i="1" s="1"/>
  <c r="D4" i="2"/>
  <c r="Q6" i="1" s="1"/>
  <c r="C4" i="2"/>
  <c r="P6" i="1" s="1"/>
  <c r="B4" i="2"/>
  <c r="O6" i="1" s="1"/>
  <c r="BN21" i="2"/>
  <c r="BA21" i="2"/>
  <c r="AN21" i="2"/>
  <c r="AA21" i="2"/>
  <c r="N21" i="2"/>
  <c r="F10" i="1" l="1"/>
  <c r="H10" i="1" s="1"/>
  <c r="F11" i="1"/>
  <c r="H11" i="1" s="1"/>
  <c r="I6" i="1"/>
  <c r="F8" i="1"/>
  <c r="H8" i="1" s="1"/>
  <c r="Q17" i="1"/>
  <c r="U17" i="1"/>
  <c r="Y17" i="1"/>
  <c r="O11" i="1"/>
  <c r="I11" i="1" s="1"/>
  <c r="K11" i="1" s="1"/>
  <c r="L11" i="1" s="1"/>
  <c r="M11" i="1" s="1"/>
  <c r="F12" i="1"/>
  <c r="H12" i="1" s="1"/>
  <c r="I9" i="1"/>
  <c r="K9" i="1" s="1"/>
  <c r="P17" i="1"/>
  <c r="T17" i="1"/>
  <c r="X17" i="1"/>
  <c r="I10" i="1"/>
  <c r="K10" i="1" s="1"/>
  <c r="L10" i="1" s="1"/>
  <c r="M10" i="1" s="1"/>
  <c r="O7" i="1"/>
  <c r="I7" i="1" s="1"/>
  <c r="K7" i="1" s="1"/>
  <c r="I8" i="1"/>
  <c r="K8" i="1" s="1"/>
  <c r="F9" i="1"/>
  <c r="H9" i="1" s="1"/>
  <c r="L9" i="1" s="1"/>
  <c r="M9" i="1" s="1"/>
  <c r="R17" i="1"/>
  <c r="V17" i="1"/>
  <c r="Z17" i="1"/>
  <c r="I12" i="1"/>
  <c r="K12" i="1" s="1"/>
  <c r="L6" i="1"/>
  <c r="M13" i="1"/>
  <c r="AA8" i="1"/>
  <c r="AA12" i="1"/>
  <c r="AA13" i="1"/>
  <c r="AA9" i="1"/>
  <c r="E16" i="2"/>
  <c r="M16" i="2"/>
  <c r="F16" i="2"/>
  <c r="C16" i="2"/>
  <c r="G16" i="2"/>
  <c r="K16" i="2"/>
  <c r="I16" i="2"/>
  <c r="B16" i="2"/>
  <c r="J16" i="2"/>
  <c r="D16" i="2"/>
  <c r="H16" i="2"/>
  <c r="L16" i="2"/>
  <c r="AA10" i="1"/>
  <c r="N4" i="2"/>
  <c r="N8" i="2"/>
  <c r="N7" i="2"/>
  <c r="N12" i="2"/>
  <c r="N14" i="2"/>
  <c r="N15" i="2"/>
  <c r="N6" i="2"/>
  <c r="N10" i="2"/>
  <c r="N5" i="2"/>
  <c r="N9" i="2"/>
  <c r="K17" i="1" l="1"/>
  <c r="H17" i="1"/>
  <c r="AA7" i="1"/>
  <c r="L7" i="1"/>
  <c r="M7" i="1" s="1"/>
  <c r="L12" i="1"/>
  <c r="M12" i="1" s="1"/>
  <c r="I17" i="1"/>
  <c r="O17" i="1"/>
  <c r="AA11" i="1"/>
  <c r="L8" i="1"/>
  <c r="M8" i="1" s="1"/>
  <c r="F17" i="1"/>
  <c r="M6" i="1"/>
  <c r="AA15" i="1"/>
  <c r="AA14" i="1"/>
  <c r="AA6" i="1"/>
  <c r="N16" i="2"/>
  <c r="M17" i="1" l="1"/>
  <c r="E19" i="1" s="1"/>
  <c r="L17" i="1"/>
  <c r="AA17" i="1"/>
</calcChain>
</file>

<file path=xl/sharedStrings.xml><?xml version="1.0" encoding="utf-8"?>
<sst xmlns="http://schemas.openxmlformats.org/spreadsheetml/2006/main" count="175" uniqueCount="68">
  <si>
    <t>H28</t>
    <phoneticPr fontId="2"/>
  </si>
  <si>
    <t>H29</t>
    <phoneticPr fontId="2"/>
  </si>
  <si>
    <t>H30</t>
    <phoneticPr fontId="2"/>
  </si>
  <si>
    <t>R01</t>
    <phoneticPr fontId="2"/>
  </si>
  <si>
    <t>R02</t>
    <phoneticPr fontId="2"/>
  </si>
  <si>
    <t>予定使用電力量（5年間平均）</t>
    <rPh sb="0" eb="2">
      <t>ヨテイ</t>
    </rPh>
    <rPh sb="2" eb="4">
      <t>シヨウ</t>
    </rPh>
    <rPh sb="4" eb="6">
      <t>デンリョク</t>
    </rPh>
    <rPh sb="6" eb="7">
      <t>リョウ</t>
    </rPh>
    <rPh sb="9" eb="11">
      <t>ネンカン</t>
    </rPh>
    <rPh sb="11" eb="13">
      <t>ヘイキン</t>
    </rPh>
    <phoneticPr fontId="2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</si>
  <si>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</si>
  <si>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</si>
  <si>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</si>
  <si>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</si>
  <si>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</si>
  <si>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</si>
  <si>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</si>
  <si>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</si>
  <si>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</si>
  <si>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</si>
  <si>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</si>
  <si>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</si>
  <si>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年計</t>
    <rPh sb="0" eb="2">
      <t>ネンケイ</t>
    </rPh>
    <phoneticPr fontId="2"/>
  </si>
  <si>
    <t>1.東部市民センター</t>
    <phoneticPr fontId="2"/>
  </si>
  <si>
    <t>2.西部市民センター</t>
    <phoneticPr fontId="2"/>
  </si>
  <si>
    <t>3.南部市民センター</t>
    <rPh sb="2" eb="4">
      <t>ナンブ</t>
    </rPh>
    <rPh sb="4" eb="6">
      <t>シミン</t>
    </rPh>
    <phoneticPr fontId="2"/>
  </si>
  <si>
    <t>4.中央部市民センター</t>
    <phoneticPr fontId="2"/>
  </si>
  <si>
    <t>5.南西部市民センター</t>
    <phoneticPr fontId="2"/>
  </si>
  <si>
    <t>6.北東部市民センター</t>
    <phoneticPr fontId="2"/>
  </si>
  <si>
    <t>7.北部市民センター</t>
    <phoneticPr fontId="2"/>
  </si>
  <si>
    <t>9.市立図書館</t>
    <phoneticPr fontId="2"/>
  </si>
  <si>
    <t>10.中道スポーツ広場</t>
    <rPh sb="3" eb="5">
      <t>ナカミチ</t>
    </rPh>
    <rPh sb="9" eb="11">
      <t>ヒロバ</t>
    </rPh>
    <phoneticPr fontId="2"/>
  </si>
  <si>
    <t>基本料金</t>
    <rPh sb="0" eb="2">
      <t>キホン</t>
    </rPh>
    <rPh sb="2" eb="4">
      <t>リョウキン</t>
    </rPh>
    <phoneticPr fontId="2"/>
  </si>
  <si>
    <t>施設名</t>
    <rPh sb="0" eb="2">
      <t>シセツ</t>
    </rPh>
    <rPh sb="2" eb="3">
      <t>メイ</t>
    </rPh>
    <phoneticPr fontId="2"/>
  </si>
  <si>
    <t>予定電気使用量(kWh)</t>
    <rPh sb="0" eb="2">
      <t>ヨテイ</t>
    </rPh>
    <rPh sb="2" eb="4">
      <t>デンキ</t>
    </rPh>
    <rPh sb="4" eb="7">
      <t>シヨウリョウ</t>
    </rPh>
    <phoneticPr fontId="2"/>
  </si>
  <si>
    <t>計</t>
    <rPh sb="0" eb="1">
      <t>ケイ</t>
    </rPh>
    <phoneticPr fontId="2"/>
  </si>
  <si>
    <t>予定契約電力
（kW）</t>
    <rPh sb="0" eb="2">
      <t>ヨテイ</t>
    </rPh>
    <rPh sb="2" eb="4">
      <t>ケイヤク</t>
    </rPh>
    <rPh sb="4" eb="6">
      <t>デンリョク</t>
    </rPh>
    <phoneticPr fontId="2"/>
  </si>
  <si>
    <t>基本料金
（円/月）</t>
    <rPh sb="0" eb="2">
      <t>キホン</t>
    </rPh>
    <rPh sb="2" eb="4">
      <t>リョウキン</t>
    </rPh>
    <rPh sb="6" eb="7">
      <t>エン</t>
    </rPh>
    <rPh sb="8" eb="9">
      <t>ツキ</t>
    </rPh>
    <phoneticPr fontId="2"/>
  </si>
  <si>
    <t>年間基本料金
（円/年）</t>
    <rPh sb="0" eb="2">
      <t>ネンカン</t>
    </rPh>
    <rPh sb="2" eb="4">
      <t>キホン</t>
    </rPh>
    <rPh sb="4" eb="6">
      <t>リョウキン</t>
    </rPh>
    <rPh sb="8" eb="9">
      <t>エン</t>
    </rPh>
    <rPh sb="10" eb="11">
      <t>ネン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</si>
  <si>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</si>
  <si>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夏季</t>
    <rPh sb="0" eb="2">
      <t>カキ</t>
    </rPh>
    <phoneticPr fontId="2"/>
  </si>
  <si>
    <t>その他季</t>
    <rPh sb="2" eb="3">
      <t>タ</t>
    </rPh>
    <rPh sb="3" eb="4">
      <t>キ</t>
    </rPh>
    <phoneticPr fontId="2"/>
  </si>
  <si>
    <t>電力量料金
（円）</t>
    <rPh sb="0" eb="2">
      <t>デンリョク</t>
    </rPh>
    <rPh sb="2" eb="3">
      <t>リョウ</t>
    </rPh>
    <rPh sb="3" eb="5">
      <t>リョウキン</t>
    </rPh>
    <rPh sb="7" eb="8">
      <t>エン</t>
    </rPh>
    <phoneticPr fontId="2"/>
  </si>
  <si>
    <t>予定使用電力量
（kW）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</si>
  <si>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電力量料金単価
（kWh）</t>
    <rPh sb="0" eb="2">
      <t>デンリョク</t>
    </rPh>
    <rPh sb="2" eb="3">
      <t>リョウ</t>
    </rPh>
    <rPh sb="3" eb="5">
      <t>リョウキン</t>
    </rPh>
    <rPh sb="5" eb="7">
      <t>タンカ</t>
    </rPh>
    <phoneticPr fontId="2"/>
  </si>
  <si>
    <t>8.総合市民会館
(平日)</t>
    <rPh sb="10" eb="12">
      <t>ヘイジツ</t>
    </rPh>
    <phoneticPr fontId="2"/>
  </si>
  <si>
    <t>8.総合市民会館
(休日)</t>
    <rPh sb="10" eb="12">
      <t>キュウジツ</t>
    </rPh>
    <phoneticPr fontId="2"/>
  </si>
  <si>
    <t>➀</t>
    <phoneticPr fontId="2"/>
  </si>
  <si>
    <t>②</t>
    <phoneticPr fontId="2"/>
  </si>
  <si>
    <t>③=➀×②×0.85</t>
    <phoneticPr fontId="2"/>
  </si>
  <si>
    <t>④=③×12カ月</t>
    <rPh sb="7" eb="8">
      <t>ゲツ</t>
    </rPh>
    <phoneticPr fontId="2"/>
  </si>
  <si>
    <t>⑤</t>
    <phoneticPr fontId="2"/>
  </si>
  <si>
    <t>⑥</t>
    <phoneticPr fontId="2"/>
  </si>
  <si>
    <t>⑦=⑤×⑥</t>
    <phoneticPr fontId="2"/>
  </si>
  <si>
    <t>⑧</t>
    <phoneticPr fontId="2"/>
  </si>
  <si>
    <t>⑨</t>
    <phoneticPr fontId="2"/>
  </si>
  <si>
    <t>⑩=⑧×⑨</t>
    <phoneticPr fontId="2"/>
  </si>
  <si>
    <t>用量内訳(kWh)</t>
    <rPh sb="0" eb="2">
      <t>ヨウリョウ</t>
    </rPh>
    <rPh sb="2" eb="4">
      <t>ウチワケ</t>
    </rPh>
    <phoneticPr fontId="2"/>
  </si>
  <si>
    <t>―</t>
    <phoneticPr fontId="2"/>
  </si>
  <si>
    <t>【参考】予定使用電力量（5年間平均）</t>
    <rPh sb="1" eb="3">
      <t>サンコウ</t>
    </rPh>
    <rPh sb="4" eb="6">
      <t>ヨテイ</t>
    </rPh>
    <rPh sb="6" eb="8">
      <t>シヨウ</t>
    </rPh>
    <rPh sb="8" eb="10">
      <t>デンリョク</t>
    </rPh>
    <rPh sb="10" eb="11">
      <t>リョウ</t>
    </rPh>
    <rPh sb="13" eb="15">
      <t>ネンカン</t>
    </rPh>
    <rPh sb="15" eb="17">
      <t>ヘイキン</t>
    </rPh>
    <phoneticPr fontId="2"/>
  </si>
  <si>
    <t>基本料金単価
（円/kW・月）</t>
    <rPh sb="0" eb="2">
      <t>キホン</t>
    </rPh>
    <rPh sb="2" eb="4">
      <t>リョウキン</t>
    </rPh>
    <rPh sb="4" eb="6">
      <t>タンカ</t>
    </rPh>
    <rPh sb="8" eb="9">
      <t>エン</t>
    </rPh>
    <rPh sb="13" eb="14">
      <t>ツキ</t>
    </rPh>
    <phoneticPr fontId="2"/>
  </si>
  <si>
    <t>電力量料金
（円/年）</t>
    <rPh sb="9" eb="10">
      <t>ネン</t>
    </rPh>
    <phoneticPr fontId="2"/>
  </si>
  <si>
    <t>⑪=⑦+⑩</t>
    <phoneticPr fontId="2"/>
  </si>
  <si>
    <t>単年提案電気料
（円/年）</t>
    <rPh sb="0" eb="1">
      <t>タン</t>
    </rPh>
    <rPh sb="1" eb="2">
      <t>ネン</t>
    </rPh>
    <rPh sb="2" eb="4">
      <t>テイアン</t>
    </rPh>
    <rPh sb="4" eb="6">
      <t>デンキ</t>
    </rPh>
    <rPh sb="6" eb="7">
      <t>リョウ</t>
    </rPh>
    <rPh sb="11" eb="12">
      <t>ネン</t>
    </rPh>
    <phoneticPr fontId="2"/>
  </si>
  <si>
    <t>⑫=④+⑪</t>
    <phoneticPr fontId="2"/>
  </si>
  <si>
    <t>提案電気料
⑫の合計額×2年</t>
    <rPh sb="0" eb="2">
      <t>テイアン</t>
    </rPh>
    <rPh sb="2" eb="4">
      <t>デンキ</t>
    </rPh>
    <rPh sb="4" eb="5">
      <t>リョウ</t>
    </rPh>
    <rPh sb="8" eb="10">
      <t>ゴウケイ</t>
    </rPh>
    <rPh sb="10" eb="11">
      <t>ガク</t>
    </rPh>
    <rPh sb="13" eb="14">
      <t>ネン</t>
    </rPh>
    <phoneticPr fontId="2"/>
  </si>
  <si>
    <t>予定使用電力量
（kWh）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</si>
  <si>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電力量料金単価
（円/kWh）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2"/>
  </si>
  <si>
    <t>（算定方式：内税方式)</t>
    <phoneticPr fontId="2"/>
  </si>
  <si>
    <t xml:space="preserve">7.総合市民会館
</t>
    <phoneticPr fontId="2"/>
  </si>
  <si>
    <t>【第５号様式関係】提案電気料算出表</t>
    <rPh sb="1" eb="2">
      <t>ダイ</t>
    </rPh>
    <rPh sb="3" eb="4">
      <t>ゴウ</t>
    </rPh>
    <rPh sb="4" eb="6">
      <t>ヨウシキ</t>
    </rPh>
    <rPh sb="6" eb="8">
      <t>カンケイ</t>
    </rPh>
    <rPh sb="9" eb="11">
      <t>テイアン</t>
    </rPh>
    <rPh sb="11" eb="13">
      <t>デンキ</t>
    </rPh>
    <rPh sb="13" eb="14">
      <t>リョウ</t>
    </rPh>
    <rPh sb="14" eb="16">
      <t>サンシュツ</t>
    </rPh>
    <rPh sb="16" eb="17">
      <t>ヒョウ</t>
    </rPh>
    <phoneticPr fontId="2"/>
  </si>
  <si>
    <t>⇐【第5号様式】提案価格書の「（２）電気料（令和4年4月～令和6年3月末）」欄へ転記してください。</t>
    <rPh sb="38" eb="39">
      <t>ラン</t>
    </rPh>
    <rPh sb="40" eb="42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</si>
</sst>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);[Red]\(#,##0.0\)"/>
    <numFmt numFmtId="178" formatCode="#,##0_);[Red]\(#,##0\)"/>
    <numFmt numFmtId="179" formatCode="#,##0.00_);[Red]\(#,##0.00\)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4" fillId="2" borderId="2" xfId="0" applyNumberFormat="1" applyFont="1" applyFill="1" applyBorder="1">
      <alignment vertical="center"/>
    </xf>
    <xf numFmtId="178" fontId="4" fillId="2" borderId="2" xfId="0" applyNumberFormat="1" applyFont="1" applyFill="1" applyBorder="1">
      <alignment vertical="center"/>
    </xf>
    <xf numFmtId="177" fontId="4" fillId="0" borderId="0" xfId="0" applyNumberFormat="1" applyFont="1">
      <alignment vertical="center"/>
    </xf>
    <xf numFmtId="177" fontId="5" fillId="2" borderId="2" xfId="0" applyNumberFormat="1" applyFont="1" applyFill="1" applyBorder="1">
      <alignment vertical="center"/>
    </xf>
    <xf numFmtId="178" fontId="5" fillId="2" borderId="2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77" fontId="4" fillId="0" borderId="8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5" fillId="0" borderId="8" xfId="0" applyNumberFormat="1" applyFont="1" applyFill="1" applyBorder="1">
      <alignment vertical="center"/>
    </xf>
    <xf numFmtId="177" fontId="5" fillId="0" borderId="9" xfId="0" applyNumberFormat="1" applyFont="1" applyFill="1" applyBorder="1">
      <alignment vertical="center"/>
    </xf>
    <xf numFmtId="177" fontId="5" fillId="0" borderId="1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left" vertical="top" wrapText="1"/>
    </xf>
    <xf numFmtId="177" fontId="4" fillId="0" borderId="3" xfId="0" applyNumberFormat="1" applyFont="1" applyFill="1" applyBorder="1">
      <alignment vertical="center"/>
    </xf>
    <xf numFmtId="177" fontId="4" fillId="0" borderId="4" xfId="0" applyNumberFormat="1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178" fontId="4" fillId="2" borderId="3" xfId="0" applyNumberFormat="1" applyFont="1" applyFill="1" applyBorder="1">
      <alignment vertical="center"/>
    </xf>
    <xf numFmtId="178" fontId="4" fillId="2" borderId="4" xfId="0" applyNumberFormat="1" applyFont="1" applyFill="1" applyBorder="1">
      <alignment vertical="center"/>
    </xf>
    <xf numFmtId="178" fontId="4" fillId="2" borderId="5" xfId="0" applyNumberFormat="1" applyFont="1" applyFill="1" applyBorder="1">
      <alignment vertical="center"/>
    </xf>
    <xf numFmtId="178" fontId="4" fillId="2" borderId="1" xfId="0" applyNumberFormat="1" applyFont="1" applyFill="1" applyBorder="1">
      <alignment vertical="center"/>
    </xf>
    <xf numFmtId="177" fontId="4" fillId="2" borderId="1" xfId="0" applyNumberFormat="1" applyFont="1" applyFill="1" applyBorder="1">
      <alignment vertical="center"/>
    </xf>
    <xf numFmtId="178" fontId="4" fillId="0" borderId="8" xfId="0" applyNumberFormat="1" applyFont="1" applyFill="1" applyBorder="1">
      <alignment vertical="center"/>
    </xf>
    <xf numFmtId="178" fontId="4" fillId="0" borderId="9" xfId="0" applyNumberFormat="1" applyFont="1" applyFill="1" applyBorder="1">
      <alignment vertical="center"/>
    </xf>
    <xf numFmtId="178" fontId="4" fillId="0" borderId="10" xfId="0" applyNumberFormat="1" applyFont="1" applyFill="1" applyBorder="1">
      <alignment vertical="center"/>
    </xf>
    <xf numFmtId="178" fontId="5" fillId="0" borderId="8" xfId="0" applyNumberFormat="1" applyFont="1" applyFill="1" applyBorder="1">
      <alignment vertical="center"/>
    </xf>
    <xf numFmtId="178" fontId="5" fillId="0" borderId="9" xfId="0" applyNumberFormat="1" applyFont="1" applyFill="1" applyBorder="1">
      <alignment vertical="center"/>
    </xf>
    <xf numFmtId="178" fontId="5" fillId="0" borderId="10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178" fontId="4" fillId="0" borderId="4" xfId="0" applyNumberFormat="1" applyFont="1" applyFill="1" applyBorder="1">
      <alignment vertical="center"/>
    </xf>
    <xf numFmtId="178" fontId="4" fillId="0" borderId="5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top" wrapText="1"/>
    </xf>
    <xf numFmtId="177" fontId="4" fillId="0" borderId="18" xfId="0" applyNumberFormat="1" applyFont="1" applyFill="1" applyBorder="1">
      <alignment vertical="center"/>
    </xf>
    <xf numFmtId="178" fontId="5" fillId="2" borderId="3" xfId="0" applyNumberFormat="1" applyFont="1" applyFill="1" applyBorder="1">
      <alignment vertical="center"/>
    </xf>
    <xf numFmtId="178" fontId="5" fillId="2" borderId="4" xfId="0" applyNumberFormat="1" applyFont="1" applyFill="1" applyBorder="1">
      <alignment vertical="center"/>
    </xf>
    <xf numFmtId="178" fontId="4" fillId="2" borderId="1" xfId="0" applyNumberFormat="1" applyFont="1" applyFill="1" applyBorder="1" applyAlignment="1">
      <alignment horizontal="right" vertical="center" wrapText="1"/>
    </xf>
    <xf numFmtId="178" fontId="4" fillId="2" borderId="3" xfId="0" applyNumberFormat="1" applyFont="1" applyFill="1" applyBorder="1" applyAlignment="1">
      <alignment horizontal="right" vertical="center" wrapText="1"/>
    </xf>
    <xf numFmtId="178" fontId="4" fillId="2" borderId="4" xfId="0" applyNumberFormat="1" applyFont="1" applyFill="1" applyBorder="1" applyAlignment="1">
      <alignment horizontal="right" vertical="center" wrapText="1"/>
    </xf>
    <xf numFmtId="178" fontId="4" fillId="2" borderId="5" xfId="0" applyNumberFormat="1" applyFont="1" applyFill="1" applyBorder="1" applyAlignment="1">
      <alignment horizontal="right" vertical="center" wrapText="1"/>
    </xf>
    <xf numFmtId="178" fontId="5" fillId="2" borderId="1" xfId="0" applyNumberFormat="1" applyFont="1" applyFill="1" applyBorder="1" applyAlignment="1">
      <alignment horizontal="right" vertical="center" wrapText="1"/>
    </xf>
    <xf numFmtId="178" fontId="4" fillId="2" borderId="19" xfId="0" applyNumberFormat="1" applyFont="1" applyFill="1" applyBorder="1" applyAlignment="1">
      <alignment horizontal="right" vertical="center" wrapText="1"/>
    </xf>
    <xf numFmtId="178" fontId="4" fillId="2" borderId="20" xfId="0" applyNumberFormat="1" applyFont="1" applyFill="1" applyBorder="1">
      <alignment vertical="center"/>
    </xf>
    <xf numFmtId="178" fontId="4" fillId="2" borderId="21" xfId="0" applyNumberFormat="1" applyFont="1" applyFill="1" applyBorder="1">
      <alignment vertical="center"/>
    </xf>
    <xf numFmtId="178" fontId="4" fillId="2" borderId="22" xfId="0" applyNumberFormat="1" applyFont="1" applyFill="1" applyBorder="1">
      <alignment vertical="center"/>
    </xf>
    <xf numFmtId="178" fontId="4" fillId="2" borderId="23" xfId="0" applyNumberFormat="1" applyFont="1" applyFill="1" applyBorder="1" applyAlignment="1">
      <alignment horizontal="right" vertical="center" wrapText="1"/>
    </xf>
    <xf numFmtId="178" fontId="4" fillId="2" borderId="24" xfId="0" applyNumberFormat="1" applyFont="1" applyFill="1" applyBorder="1">
      <alignment vertical="center"/>
    </xf>
    <xf numFmtId="178" fontId="4" fillId="2" borderId="25" xfId="0" applyNumberFormat="1" applyFont="1" applyFill="1" applyBorder="1">
      <alignment vertical="center"/>
    </xf>
    <xf numFmtId="178" fontId="4" fillId="2" borderId="26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78" fontId="4" fillId="2" borderId="31" xfId="0" applyNumberFormat="1" applyFont="1" applyFill="1" applyBorder="1">
      <alignment vertical="center"/>
    </xf>
    <xf numFmtId="178" fontId="5" fillId="2" borderId="31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178" fontId="4" fillId="2" borderId="42" xfId="0" applyNumberFormat="1" applyFont="1" applyFill="1" applyBorder="1" applyAlignment="1">
      <alignment horizontal="right" vertical="center" wrapText="1"/>
    </xf>
    <xf numFmtId="178" fontId="4" fillId="2" borderId="28" xfId="0" applyNumberFormat="1" applyFont="1" applyFill="1" applyBorder="1" applyAlignment="1">
      <alignment horizontal="right" vertical="center" wrapText="1"/>
    </xf>
    <xf numFmtId="178" fontId="4" fillId="2" borderId="45" xfId="0" applyNumberFormat="1" applyFont="1" applyFill="1" applyBorder="1" applyAlignment="1">
      <alignment horizontal="right" vertical="center" wrapTex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178" fontId="4" fillId="2" borderId="37" xfId="0" applyNumberFormat="1" applyFont="1" applyFill="1" applyBorder="1" applyAlignment="1">
      <alignment horizontal="right" vertical="center" wrapText="1"/>
    </xf>
    <xf numFmtId="179" fontId="4" fillId="0" borderId="28" xfId="0" applyNumberFormat="1" applyFont="1" applyBorder="1" applyAlignment="1" applyProtection="1">
      <alignment horizontal="right" vertical="center" wrapText="1"/>
      <protection locked="0"/>
    </xf>
    <xf numFmtId="179" fontId="4" fillId="0" borderId="1" xfId="0" applyNumberFormat="1" applyFont="1" applyBorder="1" applyAlignment="1" applyProtection="1">
      <alignment horizontal="right" vertical="center" wrapText="1"/>
      <protection locked="0"/>
    </xf>
    <xf numFmtId="179" fontId="5" fillId="0" borderId="1" xfId="0" applyNumberFormat="1" applyFont="1" applyBorder="1" applyAlignment="1" applyProtection="1">
      <alignment horizontal="right" vertical="center" wrapText="1"/>
      <protection locked="0"/>
    </xf>
    <xf numFmtId="17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79" fontId="4" fillId="0" borderId="19" xfId="0" applyNumberFormat="1" applyFont="1" applyBorder="1" applyAlignment="1" applyProtection="1">
      <alignment horizontal="right" vertical="center" wrapText="1"/>
      <protection locked="0"/>
    </xf>
    <xf numFmtId="179" fontId="4" fillId="0" borderId="23" xfId="0" applyNumberFormat="1" applyFont="1" applyBorder="1" applyAlignment="1" applyProtection="1">
      <alignment horizontal="right" vertical="center" wrapText="1"/>
      <protection locked="0"/>
    </xf>
    <xf numFmtId="178" fontId="4" fillId="2" borderId="54" xfId="0" applyNumberFormat="1" applyFont="1" applyFill="1" applyBorder="1" applyAlignment="1">
      <alignment horizontal="right" vertical="center" wrapText="1"/>
    </xf>
    <xf numFmtId="178" fontId="4" fillId="2" borderId="55" xfId="0" applyNumberFormat="1" applyFont="1" applyFill="1" applyBorder="1" applyAlignment="1">
      <alignment horizontal="right" vertical="center" wrapText="1"/>
    </xf>
    <xf numFmtId="0" fontId="4" fillId="2" borderId="59" xfId="0" applyFont="1" applyFill="1" applyBorder="1" applyAlignment="1">
      <alignment horizontal="left" vertical="top" wrapText="1"/>
    </xf>
    <xf numFmtId="0" fontId="4" fillId="2" borderId="60" xfId="0" applyFont="1" applyFill="1" applyBorder="1" applyAlignment="1">
      <alignment horizontal="left" vertical="top" wrapText="1"/>
    </xf>
    <xf numFmtId="0" fontId="5" fillId="2" borderId="60" xfId="0" applyFont="1" applyFill="1" applyBorder="1" applyAlignment="1">
      <alignment horizontal="left" vertical="top" wrapText="1"/>
    </xf>
    <xf numFmtId="0" fontId="4" fillId="2" borderId="61" xfId="0" applyFont="1" applyFill="1" applyBorder="1" applyAlignment="1">
      <alignment horizontal="left" vertical="top" wrapText="1"/>
    </xf>
    <xf numFmtId="0" fontId="4" fillId="2" borderId="62" xfId="0" applyFont="1" applyFill="1" applyBorder="1" applyAlignment="1">
      <alignment horizontal="left" vertical="top" wrapText="1"/>
    </xf>
    <xf numFmtId="0" fontId="4" fillId="2" borderId="64" xfId="0" applyFont="1" applyFill="1" applyBorder="1" applyAlignment="1">
      <alignment horizontal="center" vertical="center" wrapText="1" shrinkToFit="1"/>
    </xf>
    <xf numFmtId="0" fontId="4" fillId="2" borderId="37" xfId="0" applyFont="1" applyFill="1" applyBorder="1" applyAlignment="1">
      <alignment horizontal="center" vertical="center" wrapText="1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178" fontId="4" fillId="2" borderId="39" xfId="0" applyNumberFormat="1" applyFont="1" applyFill="1" applyBorder="1" applyAlignment="1">
      <alignment horizontal="right" vertical="center" wrapText="1"/>
    </xf>
    <xf numFmtId="178" fontId="4" fillId="2" borderId="41" xfId="0" applyNumberFormat="1" applyFont="1" applyFill="1" applyBorder="1" applyAlignment="1">
      <alignment horizontal="right" vertical="center" wrapText="1"/>
    </xf>
    <xf numFmtId="178" fontId="5" fillId="2" borderId="41" xfId="0" applyNumberFormat="1" applyFont="1" applyFill="1" applyBorder="1" applyAlignment="1">
      <alignment horizontal="right" vertical="center" wrapText="1"/>
    </xf>
    <xf numFmtId="178" fontId="4" fillId="2" borderId="43" xfId="0" applyNumberFormat="1" applyFont="1" applyFill="1" applyBorder="1" applyAlignment="1">
      <alignment horizontal="right" vertical="center" wrapText="1"/>
    </xf>
    <xf numFmtId="178" fontId="4" fillId="2" borderId="69" xfId="0" applyNumberFormat="1" applyFont="1" applyFill="1" applyBorder="1" applyAlignment="1">
      <alignment horizontal="right" vertical="center" wrapText="1"/>
    </xf>
    <xf numFmtId="178" fontId="4" fillId="2" borderId="44" xfId="0" applyNumberFormat="1" applyFont="1" applyFill="1" applyBorder="1" applyAlignment="1">
      <alignment horizontal="right" vertical="center" wrapText="1"/>
    </xf>
    <xf numFmtId="178" fontId="4" fillId="2" borderId="70" xfId="0" applyNumberFormat="1" applyFont="1" applyFill="1" applyBorder="1" applyAlignment="1">
      <alignment horizontal="right" vertical="center" wrapText="1"/>
    </xf>
    <xf numFmtId="0" fontId="4" fillId="2" borderId="71" xfId="0" applyFont="1" applyFill="1" applyBorder="1" applyAlignment="1">
      <alignment horizontal="left" vertical="top" wrapText="1"/>
    </xf>
    <xf numFmtId="178" fontId="4" fillId="2" borderId="64" xfId="0" applyNumberFormat="1" applyFont="1" applyFill="1" applyBorder="1" applyAlignment="1">
      <alignment horizontal="right" vertical="center" wrapText="1"/>
    </xf>
    <xf numFmtId="179" fontId="4" fillId="0" borderId="27" xfId="0" applyNumberFormat="1" applyFont="1" applyBorder="1" applyAlignment="1" applyProtection="1">
      <alignment horizontal="right" vertical="center" wrapText="1"/>
      <protection locked="0"/>
    </xf>
    <xf numFmtId="178" fontId="4" fillId="2" borderId="2" xfId="0" applyNumberFormat="1" applyFont="1" applyFill="1" applyBorder="1" applyAlignment="1">
      <alignment horizontal="right" vertical="center" wrapText="1"/>
    </xf>
    <xf numFmtId="179" fontId="4" fillId="0" borderId="2" xfId="0" applyNumberFormat="1" applyFont="1" applyBorder="1" applyAlignment="1" applyProtection="1">
      <alignment horizontal="right" vertical="center" wrapText="1"/>
      <protection locked="0"/>
    </xf>
    <xf numFmtId="178" fontId="4" fillId="2" borderId="66" xfId="0" applyNumberFormat="1" applyFont="1" applyFill="1" applyBorder="1" applyAlignment="1">
      <alignment horizontal="right" vertical="center" wrapText="1"/>
    </xf>
    <xf numFmtId="0" fontId="4" fillId="2" borderId="72" xfId="0" applyFont="1" applyFill="1" applyBorder="1" applyAlignment="1">
      <alignment horizontal="center" vertical="center" wrapText="1"/>
    </xf>
    <xf numFmtId="178" fontId="4" fillId="2" borderId="73" xfId="0" applyNumberFormat="1" applyFont="1" applyFill="1" applyBorder="1" applyAlignment="1">
      <alignment horizontal="right" vertical="center" wrapText="1"/>
    </xf>
    <xf numFmtId="178" fontId="4" fillId="2" borderId="74" xfId="0" applyNumberFormat="1" applyFont="1" applyFill="1" applyBorder="1" applyAlignment="1">
      <alignment horizontal="center" vertical="center" wrapText="1"/>
    </xf>
    <xf numFmtId="178" fontId="4" fillId="2" borderId="74" xfId="0" applyNumberFormat="1" applyFont="1" applyFill="1" applyBorder="1" applyAlignment="1">
      <alignment horizontal="right" vertical="center" wrapText="1"/>
    </xf>
    <xf numFmtId="178" fontId="4" fillId="2" borderId="75" xfId="0" applyNumberFormat="1" applyFont="1" applyFill="1" applyBorder="1" applyAlignment="1">
      <alignment horizontal="right" vertical="center" wrapText="1"/>
    </xf>
    <xf numFmtId="178" fontId="4" fillId="2" borderId="76" xfId="0" applyNumberFormat="1" applyFont="1" applyFill="1" applyBorder="1" applyAlignment="1">
      <alignment horizontal="right" vertical="center" wrapText="1"/>
    </xf>
    <xf numFmtId="178" fontId="4" fillId="2" borderId="7" xfId="0" applyNumberFormat="1" applyFont="1" applyFill="1" applyBorder="1">
      <alignment vertical="center"/>
    </xf>
    <xf numFmtId="0" fontId="4" fillId="0" borderId="78" xfId="0" applyFont="1" applyFill="1" applyBorder="1" applyAlignment="1">
      <alignment horizontal="left" vertical="top" wrapText="1"/>
    </xf>
    <xf numFmtId="178" fontId="4" fillId="0" borderId="79" xfId="0" applyNumberFormat="1" applyFont="1" applyFill="1" applyBorder="1">
      <alignment vertical="center"/>
    </xf>
    <xf numFmtId="178" fontId="4" fillId="0" borderId="80" xfId="0" applyNumberFormat="1" applyFont="1" applyFill="1" applyBorder="1">
      <alignment vertical="center"/>
    </xf>
    <xf numFmtId="178" fontId="4" fillId="0" borderId="81" xfId="0" applyNumberFormat="1" applyFont="1" applyFill="1" applyBorder="1">
      <alignment vertical="center"/>
    </xf>
    <xf numFmtId="178" fontId="4" fillId="2" borderId="78" xfId="0" applyNumberFormat="1" applyFont="1" applyFill="1" applyBorder="1">
      <alignment vertical="center"/>
    </xf>
    <xf numFmtId="0" fontId="4" fillId="0" borderId="82" xfId="0" applyFont="1" applyFill="1" applyBorder="1" applyAlignment="1">
      <alignment horizontal="left" vertical="top" wrapText="1"/>
    </xf>
    <xf numFmtId="178" fontId="4" fillId="0" borderId="83" xfId="0" applyNumberFormat="1" applyFont="1" applyFill="1" applyBorder="1">
      <alignment vertical="center"/>
    </xf>
    <xf numFmtId="178" fontId="4" fillId="0" borderId="84" xfId="0" applyNumberFormat="1" applyFont="1" applyFill="1" applyBorder="1">
      <alignment vertical="center"/>
    </xf>
    <xf numFmtId="178" fontId="4" fillId="0" borderId="85" xfId="0" applyNumberFormat="1" applyFont="1" applyFill="1" applyBorder="1">
      <alignment vertical="center"/>
    </xf>
    <xf numFmtId="178" fontId="4" fillId="2" borderId="82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8" fontId="4" fillId="2" borderId="66" xfId="0" applyNumberFormat="1" applyFont="1" applyFill="1" applyBorder="1" applyAlignment="1">
      <alignment horizontal="right" vertical="center" wrapText="1"/>
    </xf>
    <xf numFmtId="178" fontId="4" fillId="2" borderId="54" xfId="0" applyNumberFormat="1" applyFont="1" applyFill="1" applyBorder="1" applyAlignment="1">
      <alignment horizontal="right" vertical="center" wrapText="1"/>
    </xf>
    <xf numFmtId="0" fontId="4" fillId="2" borderId="37" xfId="0" applyFont="1" applyFill="1" applyBorder="1" applyAlignment="1">
      <alignment horizontal="center" vertical="center" wrapText="1" shrinkToFit="1"/>
    </xf>
    <xf numFmtId="0" fontId="4" fillId="2" borderId="38" xfId="0" applyFont="1" applyFill="1" applyBorder="1" applyAlignment="1">
      <alignment horizontal="center" vertical="center" wrapText="1" shrinkToFit="1"/>
    </xf>
    <xf numFmtId="0" fontId="4" fillId="2" borderId="67" xfId="0" applyFont="1" applyFill="1" applyBorder="1" applyAlignment="1">
      <alignment horizontal="center" vertical="center" wrapText="1" shrinkToFit="1"/>
    </xf>
    <xf numFmtId="0" fontId="4" fillId="2" borderId="52" xfId="0" applyFont="1" applyFill="1" applyBorder="1" applyAlignment="1">
      <alignment horizontal="center" vertical="center" wrapText="1" shrinkToFit="1"/>
    </xf>
    <xf numFmtId="0" fontId="4" fillId="2" borderId="68" xfId="0" applyFont="1" applyFill="1" applyBorder="1" applyAlignment="1">
      <alignment horizontal="center" vertical="center" wrapText="1" shrinkToFit="1"/>
    </xf>
    <xf numFmtId="0" fontId="4" fillId="2" borderId="53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horizontal="center" vertical="center" wrapText="1" shrinkToFit="1"/>
    </xf>
    <xf numFmtId="178" fontId="4" fillId="2" borderId="37" xfId="0" applyNumberFormat="1" applyFont="1" applyFill="1" applyBorder="1" applyAlignment="1">
      <alignment horizontal="right" vertical="center" wrapText="1"/>
    </xf>
    <xf numFmtId="178" fontId="4" fillId="2" borderId="45" xfId="0" applyNumberFormat="1" applyFont="1" applyFill="1" applyBorder="1" applyAlignment="1">
      <alignment horizontal="right" vertical="center" wrapText="1"/>
    </xf>
    <xf numFmtId="0" fontId="4" fillId="2" borderId="63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0" fontId="4" fillId="2" borderId="36" xfId="0" applyFont="1" applyFill="1" applyBorder="1" applyAlignment="1">
      <alignment horizontal="center" vertical="center" wrapText="1" shrinkToFit="1"/>
    </xf>
    <xf numFmtId="0" fontId="4" fillId="2" borderId="4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42" xfId="0" applyFont="1" applyFill="1" applyBorder="1" applyAlignment="1">
      <alignment horizontal="center" vertical="center" wrapText="1" shrinkToFit="1"/>
    </xf>
    <xf numFmtId="0" fontId="4" fillId="2" borderId="39" xfId="0" applyFont="1" applyFill="1" applyBorder="1" applyAlignment="1">
      <alignment horizontal="center" vertical="center" wrapText="1" shrinkToFit="1"/>
    </xf>
    <xf numFmtId="0" fontId="4" fillId="2" borderId="28" xfId="0" applyFont="1" applyFill="1" applyBorder="1" applyAlignment="1">
      <alignment horizontal="center" vertical="center" wrapText="1" shrinkToFit="1"/>
    </xf>
    <xf numFmtId="0" fontId="6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42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right" vertical="center" wrapText="1"/>
    </xf>
    <xf numFmtId="178" fontId="4" fillId="2" borderId="28" xfId="0" applyNumberFormat="1" applyFont="1" applyFill="1" applyBorder="1" applyAlignment="1">
      <alignment horizontal="right" vertical="center" wrapText="1"/>
    </xf>
    <xf numFmtId="179" fontId="4" fillId="0" borderId="2" xfId="0" applyNumberFormat="1" applyFont="1" applyBorder="1" applyAlignment="1" applyProtection="1">
      <alignment horizontal="right" vertical="center" wrapText="1"/>
      <protection locked="0"/>
    </xf>
    <xf numFmtId="179" fontId="4" fillId="0" borderId="28" xfId="0" applyNumberFormat="1" applyFont="1" applyBorder="1" applyAlignment="1" applyProtection="1">
      <alignment horizontal="right" vertical="center" wrapText="1"/>
      <protection locked="0"/>
    </xf>
    <xf numFmtId="178" fontId="4" fillId="2" borderId="64" xfId="0" applyNumberFormat="1" applyFont="1" applyFill="1" applyBorder="1" applyAlignment="1">
      <alignment horizontal="right" vertical="center" wrapText="1"/>
    </xf>
    <xf numFmtId="178" fontId="4" fillId="2" borderId="3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view="pageBreakPreview" zoomScale="70" zoomScaleNormal="55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RowHeight="15.75" x14ac:dyDescent="0.4"/>
  <cols>
    <col min="1" max="1" width="19.375" style="5" customWidth="1"/>
    <col min="2" max="5" width="14.125" style="14" customWidth="1"/>
    <col min="6" max="6" width="14.125" style="15" customWidth="1"/>
    <col min="7" max="9" width="14.125" style="14" customWidth="1"/>
    <col min="10" max="13" width="14.125" style="16" customWidth="1"/>
    <col min="14" max="14" width="3.375" style="5" customWidth="1"/>
    <col min="15" max="16" width="9.875" style="5" bestFit="1" customWidth="1"/>
    <col min="17" max="26" width="10.75" style="5" bestFit="1" customWidth="1"/>
    <col min="27" max="27" width="13.125" style="5" bestFit="1" customWidth="1"/>
    <col min="28" max="16384" width="9" style="5"/>
  </cols>
  <sheetData>
    <row r="1" spans="1:27" ht="46.5" customHeight="1" thickBot="1" x14ac:dyDescent="0.3">
      <c r="A1" s="61" t="s">
        <v>66</v>
      </c>
      <c r="B1" s="2"/>
      <c r="C1" s="2"/>
      <c r="D1" s="2"/>
      <c r="E1" s="2"/>
      <c r="F1" s="3"/>
      <c r="G1" s="2"/>
      <c r="H1" s="2"/>
      <c r="I1" s="2"/>
      <c r="J1" s="4"/>
      <c r="K1" s="4"/>
      <c r="L1" s="130" t="s">
        <v>64</v>
      </c>
      <c r="M1" s="130"/>
    </row>
    <row r="2" spans="1:27" s="62" customFormat="1" x14ac:dyDescent="0.4">
      <c r="A2" s="131" t="s">
        <v>29</v>
      </c>
      <c r="B2" s="151" t="s">
        <v>28</v>
      </c>
      <c r="C2" s="152"/>
      <c r="D2" s="152"/>
      <c r="E2" s="153"/>
      <c r="F2" s="144" t="s">
        <v>35</v>
      </c>
      <c r="G2" s="145"/>
      <c r="H2" s="145"/>
      <c r="I2" s="145"/>
      <c r="J2" s="145"/>
      <c r="K2" s="145"/>
      <c r="L2" s="146"/>
      <c r="M2" s="147" t="s">
        <v>59</v>
      </c>
      <c r="O2" s="134" t="s">
        <v>55</v>
      </c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6"/>
    </row>
    <row r="3" spans="1:27" s="62" customFormat="1" x14ac:dyDescent="0.4">
      <c r="A3" s="132"/>
      <c r="B3" s="154"/>
      <c r="C3" s="155"/>
      <c r="D3" s="155"/>
      <c r="E3" s="156"/>
      <c r="F3" s="157" t="s">
        <v>36</v>
      </c>
      <c r="G3" s="158"/>
      <c r="H3" s="158"/>
      <c r="I3" s="158" t="s">
        <v>37</v>
      </c>
      <c r="J3" s="158"/>
      <c r="K3" s="158"/>
      <c r="L3" s="142" t="s">
        <v>57</v>
      </c>
      <c r="M3" s="148"/>
      <c r="O3" s="137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9"/>
    </row>
    <row r="4" spans="1:27" s="62" customFormat="1" ht="31.5" x14ac:dyDescent="0.4">
      <c r="A4" s="132"/>
      <c r="B4" s="92" t="s">
        <v>32</v>
      </c>
      <c r="C4" s="63" t="s">
        <v>56</v>
      </c>
      <c r="D4" s="63" t="s">
        <v>33</v>
      </c>
      <c r="E4" s="93" t="s">
        <v>34</v>
      </c>
      <c r="F4" s="92" t="s">
        <v>62</v>
      </c>
      <c r="G4" s="63" t="s">
        <v>63</v>
      </c>
      <c r="H4" s="63" t="s">
        <v>38</v>
      </c>
      <c r="I4" s="63" t="s">
        <v>39</v>
      </c>
      <c r="J4" s="63" t="s">
        <v>40</v>
      </c>
      <c r="K4" s="63" t="s">
        <v>38</v>
      </c>
      <c r="L4" s="143"/>
      <c r="M4" s="148"/>
      <c r="O4" s="64" t="s">
        <v>6</v>
      </c>
      <c r="P4" s="65" t="s">
        <v>7</v>
      </c>
      <c r="Q4" s="65" t="s">
        <v>8</v>
      </c>
      <c r="R4" s="65" t="s">
        <v>9</v>
      </c>
      <c r="S4" s="65" t="s">
        <v>10</v>
      </c>
      <c r="T4" s="65" t="s">
        <v>11</v>
      </c>
      <c r="U4" s="65" t="s">
        <v>12</v>
      </c>
      <c r="V4" s="65" t="s">
        <v>13</v>
      </c>
      <c r="W4" s="65" t="s">
        <v>14</v>
      </c>
      <c r="X4" s="65" t="s">
        <v>15</v>
      </c>
      <c r="Y4" s="65" t="s">
        <v>16</v>
      </c>
      <c r="Z4" s="65" t="s">
        <v>17</v>
      </c>
      <c r="AA4" s="66" t="s">
        <v>18</v>
      </c>
    </row>
    <row r="5" spans="1:27" s="69" customFormat="1" ht="16.5" thickBot="1" x14ac:dyDescent="0.45">
      <c r="A5" s="133"/>
      <c r="B5" s="94" t="s">
        <v>43</v>
      </c>
      <c r="C5" s="76" t="s">
        <v>44</v>
      </c>
      <c r="D5" s="76" t="s">
        <v>45</v>
      </c>
      <c r="E5" s="95" t="s">
        <v>46</v>
      </c>
      <c r="F5" s="94" t="s">
        <v>47</v>
      </c>
      <c r="G5" s="76" t="s">
        <v>48</v>
      </c>
      <c r="H5" s="76" t="s">
        <v>49</v>
      </c>
      <c r="I5" s="76" t="s">
        <v>50</v>
      </c>
      <c r="J5" s="76" t="s">
        <v>51</v>
      </c>
      <c r="K5" s="76" t="s">
        <v>52</v>
      </c>
      <c r="L5" s="77" t="s">
        <v>58</v>
      </c>
      <c r="M5" s="77" t="s">
        <v>60</v>
      </c>
      <c r="O5" s="70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</row>
    <row r="6" spans="1:27" s="10" customFormat="1" ht="49.5" customHeight="1" thickTop="1" x14ac:dyDescent="0.4">
      <c r="A6" s="87" t="s">
        <v>19</v>
      </c>
      <c r="B6" s="96">
        <v>41</v>
      </c>
      <c r="C6" s="79"/>
      <c r="D6" s="74">
        <f>ROUNDDOWN(B6*C6*0.85,0)</f>
        <v>0</v>
      </c>
      <c r="E6" s="75" t="str">
        <f>IF(C6="","",D6*12)</f>
        <v/>
      </c>
      <c r="F6" s="96">
        <f>SUM(R6:T6)</f>
        <v>31409</v>
      </c>
      <c r="G6" s="79"/>
      <c r="H6" s="74" t="str">
        <f>IF(G6="","",ROUNDDOWN(F6*G6,0))</f>
        <v/>
      </c>
      <c r="I6" s="74">
        <f>SUM(O6:Q6,U6:Z6)</f>
        <v>58074</v>
      </c>
      <c r="J6" s="79"/>
      <c r="K6" s="74" t="str">
        <f>IF(J6="","",ROUNDDOWN(I6*J6,0))</f>
        <v/>
      </c>
      <c r="L6" s="75">
        <f>SUM(H6,K6)</f>
        <v>0</v>
      </c>
      <c r="M6" s="85">
        <f>SUM(E6,L6)</f>
        <v>0</v>
      </c>
      <c r="O6" s="30">
        <f>電気使用量実績データ!B4</f>
        <v>5961</v>
      </c>
      <c r="P6" s="31">
        <f>電気使用量実績データ!C4</f>
        <v>4188</v>
      </c>
      <c r="Q6" s="31">
        <f>電気使用量実績データ!D4</f>
        <v>6764</v>
      </c>
      <c r="R6" s="31">
        <f>電気使用量実績データ!E4</f>
        <v>9219</v>
      </c>
      <c r="S6" s="31">
        <f>電気使用量実績データ!F4</f>
        <v>10934</v>
      </c>
      <c r="T6" s="31">
        <f>電気使用量実績データ!G4</f>
        <v>11256</v>
      </c>
      <c r="U6" s="31">
        <f>電気使用量実績データ!H4</f>
        <v>7940</v>
      </c>
      <c r="V6" s="31">
        <f>電気使用量実績データ!I4</f>
        <v>5925</v>
      </c>
      <c r="W6" s="31">
        <f>電気使用量実績データ!J4</f>
        <v>7168</v>
      </c>
      <c r="X6" s="31">
        <f>電気使用量実績データ!K4</f>
        <v>6092</v>
      </c>
      <c r="Y6" s="31">
        <f>電気使用量実績データ!L4</f>
        <v>7668</v>
      </c>
      <c r="Z6" s="31">
        <f>電気使用量実績データ!M4</f>
        <v>6368</v>
      </c>
      <c r="AA6" s="67">
        <f t="shared" ref="AA6:AA16" si="0">SUM(O6:Z6)</f>
        <v>89483</v>
      </c>
    </row>
    <row r="7" spans="1:27" s="10" customFormat="1" ht="49.5" customHeight="1" x14ac:dyDescent="0.4">
      <c r="A7" s="88" t="s">
        <v>20</v>
      </c>
      <c r="B7" s="97">
        <v>27</v>
      </c>
      <c r="C7" s="79"/>
      <c r="D7" s="48">
        <f t="shared" ref="D7:D16" si="1">ROUNDDOWN(B7*C7*0.85,0)</f>
        <v>0</v>
      </c>
      <c r="E7" s="73" t="str">
        <f t="shared" ref="E7:E16" si="2">IF(C7="","",D7*12)</f>
        <v/>
      </c>
      <c r="F7" s="97">
        <f t="shared" ref="F7:F16" si="3">SUM(R7:T7)</f>
        <v>23133</v>
      </c>
      <c r="G7" s="80"/>
      <c r="H7" s="48" t="str">
        <f t="shared" ref="H7:H16" si="4">IF(G7="","",ROUNDDOWN(F7*G7,0))</f>
        <v/>
      </c>
      <c r="I7" s="48">
        <f t="shared" ref="I7:I16" si="5">SUM(O7:Q7,U7:Z7)</f>
        <v>65672</v>
      </c>
      <c r="J7" s="80"/>
      <c r="K7" s="48" t="str">
        <f t="shared" ref="K7:K15" si="6">IF(J7="","",ROUNDDOWN(I7*J7,0))</f>
        <v/>
      </c>
      <c r="L7" s="73">
        <f t="shared" ref="L7:L16" si="7">SUM(H7,K7)</f>
        <v>0</v>
      </c>
      <c r="M7" s="86">
        <f t="shared" ref="M7:M12" si="8">SUM(E7,L7)</f>
        <v>0</v>
      </c>
      <c r="O7" s="30">
        <f>電気使用量実績データ!B5</f>
        <v>7867</v>
      </c>
      <c r="P7" s="31">
        <f>電気使用量実績データ!C5</f>
        <v>6198</v>
      </c>
      <c r="Q7" s="31">
        <f>電気使用量実績データ!D5</f>
        <v>6768</v>
      </c>
      <c r="R7" s="31">
        <f>電気使用量実績データ!E5</f>
        <v>6897</v>
      </c>
      <c r="S7" s="31">
        <f>電気使用量実績データ!F5</f>
        <v>8118</v>
      </c>
      <c r="T7" s="31">
        <f>電気使用量実績データ!G5</f>
        <v>8118</v>
      </c>
      <c r="U7" s="31">
        <f>電気使用量実績データ!H5</f>
        <v>7411</v>
      </c>
      <c r="V7" s="31">
        <f>電気使用量実績データ!I5</f>
        <v>7250</v>
      </c>
      <c r="W7" s="31">
        <f>電気使用量実績データ!J5</f>
        <v>7417</v>
      </c>
      <c r="X7" s="31">
        <f>電気使用量実績データ!K5</f>
        <v>6966</v>
      </c>
      <c r="Y7" s="31">
        <f>電気使用量実績データ!L5</f>
        <v>8461</v>
      </c>
      <c r="Z7" s="31">
        <f>電気使用量実績データ!M5</f>
        <v>7334</v>
      </c>
      <c r="AA7" s="67">
        <f t="shared" si="0"/>
        <v>88805</v>
      </c>
    </row>
    <row r="8" spans="1:27" s="10" customFormat="1" ht="49.5" customHeight="1" x14ac:dyDescent="0.4">
      <c r="A8" s="89" t="s">
        <v>21</v>
      </c>
      <c r="B8" s="98">
        <v>35</v>
      </c>
      <c r="C8" s="79"/>
      <c r="D8" s="52">
        <f t="shared" si="1"/>
        <v>0</v>
      </c>
      <c r="E8" s="73" t="str">
        <f t="shared" si="2"/>
        <v/>
      </c>
      <c r="F8" s="97">
        <f t="shared" si="3"/>
        <v>27346</v>
      </c>
      <c r="G8" s="81"/>
      <c r="H8" s="48" t="str">
        <f t="shared" si="4"/>
        <v/>
      </c>
      <c r="I8" s="48">
        <f t="shared" si="5"/>
        <v>77259</v>
      </c>
      <c r="J8" s="81"/>
      <c r="K8" s="48" t="str">
        <f t="shared" si="6"/>
        <v/>
      </c>
      <c r="L8" s="73">
        <f t="shared" si="7"/>
        <v>0</v>
      </c>
      <c r="M8" s="86">
        <f t="shared" si="8"/>
        <v>0</v>
      </c>
      <c r="O8" s="46">
        <f>電気使用量実績データ!B6</f>
        <v>8340</v>
      </c>
      <c r="P8" s="47">
        <f>電気使用量実績データ!C6</f>
        <v>7372</v>
      </c>
      <c r="Q8" s="47">
        <f>電気使用量実績データ!D6</f>
        <v>8130</v>
      </c>
      <c r="R8" s="47">
        <f>電気使用量実績データ!E6</f>
        <v>8660</v>
      </c>
      <c r="S8" s="47">
        <f>電気使用量実績データ!F6</f>
        <v>9229</v>
      </c>
      <c r="T8" s="47">
        <f>電気使用量実績データ!G6</f>
        <v>9457</v>
      </c>
      <c r="U8" s="47">
        <f>電気使用量実績データ!H6</f>
        <v>8397</v>
      </c>
      <c r="V8" s="47">
        <f>電気使用量実績データ!I6</f>
        <v>8709</v>
      </c>
      <c r="W8" s="47">
        <f>電気使用量実績データ!J6</f>
        <v>9490</v>
      </c>
      <c r="X8" s="47">
        <f>電気使用量実績データ!K6</f>
        <v>8469</v>
      </c>
      <c r="Y8" s="47">
        <f>電気使用量実績データ!L6</f>
        <v>9931</v>
      </c>
      <c r="Z8" s="47">
        <f>電気使用量実績データ!M6</f>
        <v>8421</v>
      </c>
      <c r="AA8" s="68">
        <f t="shared" si="0"/>
        <v>104605</v>
      </c>
    </row>
    <row r="9" spans="1:27" s="10" customFormat="1" ht="49.5" customHeight="1" x14ac:dyDescent="0.4">
      <c r="A9" s="88" t="s">
        <v>22</v>
      </c>
      <c r="B9" s="97">
        <v>18</v>
      </c>
      <c r="C9" s="79"/>
      <c r="D9" s="48">
        <f t="shared" si="1"/>
        <v>0</v>
      </c>
      <c r="E9" s="73" t="str">
        <f t="shared" si="2"/>
        <v/>
      </c>
      <c r="F9" s="97">
        <f t="shared" si="3"/>
        <v>7884</v>
      </c>
      <c r="G9" s="80"/>
      <c r="H9" s="48" t="str">
        <f t="shared" si="4"/>
        <v/>
      </c>
      <c r="I9" s="48">
        <f t="shared" si="5"/>
        <v>25477</v>
      </c>
      <c r="J9" s="80"/>
      <c r="K9" s="48" t="str">
        <f t="shared" si="6"/>
        <v/>
      </c>
      <c r="L9" s="73">
        <f t="shared" si="7"/>
        <v>0</v>
      </c>
      <c r="M9" s="86">
        <f t="shared" si="8"/>
        <v>0</v>
      </c>
      <c r="O9" s="30">
        <f>電気使用量実績データ!B7</f>
        <v>2314</v>
      </c>
      <c r="P9" s="31">
        <f>電気使用量実績データ!C7</f>
        <v>2285</v>
      </c>
      <c r="Q9" s="31">
        <f>電気使用量実績データ!D7</f>
        <v>2261</v>
      </c>
      <c r="R9" s="31">
        <f>電気使用量実績データ!E7</f>
        <v>2398</v>
      </c>
      <c r="S9" s="31">
        <f>電気使用量実績データ!F7</f>
        <v>2821</v>
      </c>
      <c r="T9" s="31">
        <f>電気使用量実績データ!G7</f>
        <v>2665</v>
      </c>
      <c r="U9" s="31">
        <f>電気使用量実績データ!H7</f>
        <v>2846</v>
      </c>
      <c r="V9" s="31">
        <f>電気使用量実績データ!I7</f>
        <v>2986</v>
      </c>
      <c r="W9" s="31">
        <f>電気使用量実績データ!J7</f>
        <v>3208</v>
      </c>
      <c r="X9" s="31">
        <f>電気使用量実績データ!K7</f>
        <v>3284</v>
      </c>
      <c r="Y9" s="31">
        <f>電気使用量実績データ!L7</f>
        <v>3351</v>
      </c>
      <c r="Z9" s="31">
        <f>電気使用量実績データ!M7</f>
        <v>2942</v>
      </c>
      <c r="AA9" s="67">
        <f t="shared" si="0"/>
        <v>33361</v>
      </c>
    </row>
    <row r="10" spans="1:27" s="10" customFormat="1" ht="49.5" customHeight="1" x14ac:dyDescent="0.4">
      <c r="A10" s="89" t="s">
        <v>23</v>
      </c>
      <c r="B10" s="98">
        <v>64</v>
      </c>
      <c r="C10" s="79"/>
      <c r="D10" s="52">
        <f t="shared" si="1"/>
        <v>0</v>
      </c>
      <c r="E10" s="73" t="str">
        <f t="shared" si="2"/>
        <v/>
      </c>
      <c r="F10" s="97">
        <f t="shared" si="3"/>
        <v>26017</v>
      </c>
      <c r="G10" s="81"/>
      <c r="H10" s="48" t="str">
        <f t="shared" si="4"/>
        <v/>
      </c>
      <c r="I10" s="48">
        <f t="shared" si="5"/>
        <v>47761</v>
      </c>
      <c r="J10" s="81"/>
      <c r="K10" s="48" t="str">
        <f t="shared" si="6"/>
        <v/>
      </c>
      <c r="L10" s="73">
        <f t="shared" si="7"/>
        <v>0</v>
      </c>
      <c r="M10" s="86">
        <f t="shared" si="8"/>
        <v>0</v>
      </c>
      <c r="O10" s="46">
        <f>電気使用量実績データ!B8</f>
        <v>5351</v>
      </c>
      <c r="P10" s="47">
        <f>電気使用量実績データ!C8</f>
        <v>4120</v>
      </c>
      <c r="Q10" s="47">
        <f>電気使用量実績データ!D8</f>
        <v>4122</v>
      </c>
      <c r="R10" s="47">
        <f>電気使用量実績データ!E8</f>
        <v>6330</v>
      </c>
      <c r="S10" s="47">
        <f>電気使用量実績データ!F8</f>
        <v>9630</v>
      </c>
      <c r="T10" s="47">
        <f>電気使用量実績データ!G8</f>
        <v>10057</v>
      </c>
      <c r="U10" s="47">
        <f>電気使用量実績データ!H8</f>
        <v>7403</v>
      </c>
      <c r="V10" s="47">
        <f>電気使用量実績データ!I8</f>
        <v>4998</v>
      </c>
      <c r="W10" s="47">
        <f>電気使用量実績データ!J8</f>
        <v>4990</v>
      </c>
      <c r="X10" s="47">
        <f>電気使用量実績データ!K8</f>
        <v>5453</v>
      </c>
      <c r="Y10" s="47">
        <f>電気使用量実績データ!L8</f>
        <v>5863</v>
      </c>
      <c r="Z10" s="47">
        <f>電気使用量実績データ!M8</f>
        <v>5461</v>
      </c>
      <c r="AA10" s="68">
        <f t="shared" si="0"/>
        <v>73778</v>
      </c>
    </row>
    <row r="11" spans="1:27" s="10" customFormat="1" ht="49.5" customHeight="1" x14ac:dyDescent="0.4">
      <c r="A11" s="88" t="s">
        <v>24</v>
      </c>
      <c r="B11" s="97">
        <v>26</v>
      </c>
      <c r="C11" s="79"/>
      <c r="D11" s="48">
        <f t="shared" si="1"/>
        <v>0</v>
      </c>
      <c r="E11" s="73" t="str">
        <f t="shared" si="2"/>
        <v/>
      </c>
      <c r="F11" s="97">
        <f t="shared" si="3"/>
        <v>14663</v>
      </c>
      <c r="G11" s="80"/>
      <c r="H11" s="48" t="str">
        <f t="shared" si="4"/>
        <v/>
      </c>
      <c r="I11" s="48">
        <f t="shared" si="5"/>
        <v>44481</v>
      </c>
      <c r="J11" s="80"/>
      <c r="K11" s="48" t="str">
        <f t="shared" si="6"/>
        <v/>
      </c>
      <c r="L11" s="73">
        <f t="shared" si="7"/>
        <v>0</v>
      </c>
      <c r="M11" s="86">
        <f t="shared" si="8"/>
        <v>0</v>
      </c>
      <c r="O11" s="30">
        <f>電気使用量実績データ!B9</f>
        <v>4294</v>
      </c>
      <c r="P11" s="31">
        <f>電気使用量実績データ!C9</f>
        <v>3332</v>
      </c>
      <c r="Q11" s="31">
        <f>電気使用量実績データ!D9</f>
        <v>3946</v>
      </c>
      <c r="R11" s="31">
        <f>電気使用量実績データ!E9</f>
        <v>4627</v>
      </c>
      <c r="S11" s="31">
        <f>電気使用量実績データ!F9</f>
        <v>5228</v>
      </c>
      <c r="T11" s="31">
        <f>電気使用量実績データ!G9</f>
        <v>4808</v>
      </c>
      <c r="U11" s="31">
        <f>電気使用量実績データ!H9</f>
        <v>3954</v>
      </c>
      <c r="V11" s="31">
        <f>電気使用量実績データ!I9</f>
        <v>4520</v>
      </c>
      <c r="W11" s="31">
        <f>電気使用量実績データ!J9</f>
        <v>6035</v>
      </c>
      <c r="X11" s="31">
        <f>電気使用量実績データ!K9</f>
        <v>6003</v>
      </c>
      <c r="Y11" s="31">
        <f>電気使用量実績データ!L9</f>
        <v>7155</v>
      </c>
      <c r="Z11" s="31">
        <f>電気使用量実績データ!M9</f>
        <v>5242</v>
      </c>
      <c r="AA11" s="67">
        <f t="shared" si="0"/>
        <v>59144</v>
      </c>
    </row>
    <row r="12" spans="1:27" s="10" customFormat="1" ht="49.5" customHeight="1" x14ac:dyDescent="0.4">
      <c r="A12" s="88" t="s">
        <v>25</v>
      </c>
      <c r="B12" s="97">
        <v>19</v>
      </c>
      <c r="C12" s="79"/>
      <c r="D12" s="48">
        <f t="shared" si="1"/>
        <v>0</v>
      </c>
      <c r="E12" s="73" t="str">
        <f t="shared" si="2"/>
        <v/>
      </c>
      <c r="F12" s="97">
        <f t="shared" si="3"/>
        <v>16124</v>
      </c>
      <c r="G12" s="80"/>
      <c r="H12" s="48" t="str">
        <f t="shared" si="4"/>
        <v/>
      </c>
      <c r="I12" s="48">
        <f t="shared" si="5"/>
        <v>49241</v>
      </c>
      <c r="J12" s="80"/>
      <c r="K12" s="48" t="str">
        <f t="shared" si="6"/>
        <v/>
      </c>
      <c r="L12" s="73">
        <f t="shared" si="7"/>
        <v>0</v>
      </c>
      <c r="M12" s="86">
        <f t="shared" si="8"/>
        <v>0</v>
      </c>
      <c r="O12" s="30">
        <f>電気使用量実績データ!B10</f>
        <v>5600</v>
      </c>
      <c r="P12" s="31">
        <f>電気使用量実績データ!C10</f>
        <v>4796</v>
      </c>
      <c r="Q12" s="31">
        <f>電気使用量実績データ!D10</f>
        <v>5338</v>
      </c>
      <c r="R12" s="31">
        <f>電気使用量実績データ!E10</f>
        <v>5283</v>
      </c>
      <c r="S12" s="31">
        <f>電気使用量実績データ!F10</f>
        <v>5459</v>
      </c>
      <c r="T12" s="31">
        <f>電気使用量実績データ!G10</f>
        <v>5382</v>
      </c>
      <c r="U12" s="31">
        <f>電気使用量実績データ!H10</f>
        <v>5153</v>
      </c>
      <c r="V12" s="31">
        <f>電気使用量実績データ!I10</f>
        <v>5606</v>
      </c>
      <c r="W12" s="31">
        <f>電気使用量実績データ!J10</f>
        <v>6130</v>
      </c>
      <c r="X12" s="31">
        <f>電気使用量実績データ!K10</f>
        <v>5286</v>
      </c>
      <c r="Y12" s="31">
        <f>電気使用量実績データ!L10</f>
        <v>6054</v>
      </c>
      <c r="Z12" s="31">
        <f>電気使用量実績データ!M10</f>
        <v>5278</v>
      </c>
      <c r="AA12" s="67">
        <f t="shared" si="0"/>
        <v>65365</v>
      </c>
    </row>
    <row r="13" spans="1:27" s="10" customFormat="1" ht="49.5" customHeight="1" x14ac:dyDescent="0.4">
      <c r="A13" s="90" t="s">
        <v>41</v>
      </c>
      <c r="B13" s="175">
        <v>269</v>
      </c>
      <c r="C13" s="173"/>
      <c r="D13" s="171">
        <f t="shared" si="1"/>
        <v>0</v>
      </c>
      <c r="E13" s="149" t="str">
        <f t="shared" si="2"/>
        <v/>
      </c>
      <c r="F13" s="99">
        <f t="shared" si="3"/>
        <v>114478</v>
      </c>
      <c r="G13" s="83"/>
      <c r="H13" s="53" t="str">
        <f t="shared" si="4"/>
        <v/>
      </c>
      <c r="I13" s="53">
        <f t="shared" si="5"/>
        <v>272704</v>
      </c>
      <c r="J13" s="83"/>
      <c r="K13" s="53" t="str">
        <f t="shared" si="6"/>
        <v/>
      </c>
      <c r="L13" s="100">
        <f t="shared" si="7"/>
        <v>0</v>
      </c>
      <c r="M13" s="140">
        <f>SUM(E13,L13,L14)</f>
        <v>0</v>
      </c>
      <c r="O13" s="54">
        <f>電気使用量実績データ!B12</f>
        <v>22712</v>
      </c>
      <c r="P13" s="55">
        <f>電気使用量実績データ!C12</f>
        <v>29378</v>
      </c>
      <c r="Q13" s="55">
        <f>電気使用量実績データ!D12</f>
        <v>35405</v>
      </c>
      <c r="R13" s="55">
        <f>電気使用量実績データ!E12</f>
        <v>38088</v>
      </c>
      <c r="S13" s="55">
        <f>電気使用量実績データ!F12</f>
        <v>40279</v>
      </c>
      <c r="T13" s="55">
        <f>電気使用量実績データ!G12</f>
        <v>36111</v>
      </c>
      <c r="U13" s="55">
        <f>電気使用量実績データ!H12</f>
        <v>31231</v>
      </c>
      <c r="V13" s="55">
        <f>電気使用量実績データ!I12</f>
        <v>28552</v>
      </c>
      <c r="W13" s="55">
        <f>電気使用量実績データ!J12</f>
        <v>29997</v>
      </c>
      <c r="X13" s="55">
        <f>電気使用量実績データ!K12</f>
        <v>30947</v>
      </c>
      <c r="Y13" s="55">
        <f>電気使用量実績データ!L12</f>
        <v>32713</v>
      </c>
      <c r="Z13" s="55">
        <f>電気使用量実績データ!M12</f>
        <v>31769</v>
      </c>
      <c r="AA13" s="56">
        <f t="shared" si="0"/>
        <v>387182</v>
      </c>
    </row>
    <row r="14" spans="1:27" s="10" customFormat="1" ht="49.5" customHeight="1" x14ac:dyDescent="0.4">
      <c r="A14" s="91" t="s">
        <v>42</v>
      </c>
      <c r="B14" s="176"/>
      <c r="C14" s="174"/>
      <c r="D14" s="172">
        <f t="shared" si="1"/>
        <v>0</v>
      </c>
      <c r="E14" s="150" t="str">
        <f t="shared" si="2"/>
        <v/>
      </c>
      <c r="F14" s="101">
        <f t="shared" si="3"/>
        <v>67348</v>
      </c>
      <c r="G14" s="84"/>
      <c r="H14" s="57" t="str">
        <f t="shared" si="4"/>
        <v/>
      </c>
      <c r="I14" s="57">
        <f t="shared" si="5"/>
        <v>157759</v>
      </c>
      <c r="J14" s="84"/>
      <c r="K14" s="57" t="str">
        <f t="shared" si="6"/>
        <v/>
      </c>
      <c r="L14" s="102">
        <f t="shared" si="7"/>
        <v>0</v>
      </c>
      <c r="M14" s="141"/>
      <c r="O14" s="58">
        <f>電気使用量実績データ!B13</f>
        <v>15304</v>
      </c>
      <c r="P14" s="59">
        <f>電気使用量実績データ!C13</f>
        <v>17164</v>
      </c>
      <c r="Q14" s="59">
        <f>電気使用量実績データ!D13</f>
        <v>17211</v>
      </c>
      <c r="R14" s="59">
        <f>電気使用量実績データ!E13</f>
        <v>21749</v>
      </c>
      <c r="S14" s="59">
        <f>電気使用量実績データ!F13</f>
        <v>21983</v>
      </c>
      <c r="T14" s="59">
        <f>電気使用量実績データ!G13</f>
        <v>23616</v>
      </c>
      <c r="U14" s="59">
        <f>電気使用量実績データ!H13</f>
        <v>16265</v>
      </c>
      <c r="V14" s="59">
        <f>電気使用量実績データ!I13</f>
        <v>17214</v>
      </c>
      <c r="W14" s="59">
        <f>電気使用量実績データ!J13</f>
        <v>17506</v>
      </c>
      <c r="X14" s="59">
        <f>電気使用量実績データ!K13</f>
        <v>18904</v>
      </c>
      <c r="Y14" s="59">
        <f>電気使用量実績データ!L13</f>
        <v>20027</v>
      </c>
      <c r="Z14" s="59">
        <f>電気使用量実績データ!M13</f>
        <v>18164</v>
      </c>
      <c r="AA14" s="60">
        <f t="shared" ref="AA14" si="9">SUM(O14:Z14)</f>
        <v>225107</v>
      </c>
    </row>
    <row r="15" spans="1:27" s="13" customFormat="1" ht="49.5" customHeight="1" x14ac:dyDescent="0.4">
      <c r="A15" s="88" t="s">
        <v>26</v>
      </c>
      <c r="B15" s="97">
        <v>165</v>
      </c>
      <c r="C15" s="79"/>
      <c r="D15" s="48">
        <f t="shared" si="1"/>
        <v>0</v>
      </c>
      <c r="E15" s="73" t="str">
        <f t="shared" si="2"/>
        <v/>
      </c>
      <c r="F15" s="97">
        <f t="shared" si="3"/>
        <v>141024</v>
      </c>
      <c r="G15" s="82"/>
      <c r="H15" s="48" t="str">
        <f t="shared" si="4"/>
        <v/>
      </c>
      <c r="I15" s="48">
        <f t="shared" si="5"/>
        <v>317331</v>
      </c>
      <c r="J15" s="82"/>
      <c r="K15" s="48" t="str">
        <f t="shared" si="6"/>
        <v/>
      </c>
      <c r="L15" s="73">
        <f t="shared" si="7"/>
        <v>0</v>
      </c>
      <c r="M15" s="86">
        <f t="shared" ref="M15:M16" si="10">SUM(E15,L15)</f>
        <v>0</v>
      </c>
      <c r="O15" s="30">
        <f>電気使用量実績データ!B14</f>
        <v>33144</v>
      </c>
      <c r="P15" s="31">
        <f>電気使用量実績データ!C14</f>
        <v>34192</v>
      </c>
      <c r="Q15" s="31">
        <f>電気使用量実績データ!D14</f>
        <v>42052</v>
      </c>
      <c r="R15" s="31">
        <f>電気使用量実績データ!E14</f>
        <v>45465</v>
      </c>
      <c r="S15" s="31">
        <f>電気使用量実績データ!F14</f>
        <v>49288</v>
      </c>
      <c r="T15" s="31">
        <f>電気使用量実績データ!G14</f>
        <v>46271</v>
      </c>
      <c r="U15" s="31">
        <f>電気使用量実績データ!H14</f>
        <v>38805</v>
      </c>
      <c r="V15" s="31">
        <f>電気使用量実績データ!I14</f>
        <v>35566</v>
      </c>
      <c r="W15" s="31">
        <f>電気使用量実績データ!J14</f>
        <v>35563</v>
      </c>
      <c r="X15" s="31">
        <f>電気使用量実績データ!K14</f>
        <v>33401</v>
      </c>
      <c r="Y15" s="31">
        <f>電気使用量実績データ!L14</f>
        <v>32739</v>
      </c>
      <c r="Z15" s="31">
        <f>電気使用量実績データ!M14</f>
        <v>31869</v>
      </c>
      <c r="AA15" s="67">
        <f t="shared" si="0"/>
        <v>458355</v>
      </c>
    </row>
    <row r="16" spans="1:27" s="10" customFormat="1" ht="49.5" customHeight="1" thickBot="1" x14ac:dyDescent="0.45">
      <c r="A16" s="103" t="s">
        <v>27</v>
      </c>
      <c r="B16" s="104">
        <v>46</v>
      </c>
      <c r="C16" s="105"/>
      <c r="D16" s="106">
        <f t="shared" si="1"/>
        <v>0</v>
      </c>
      <c r="E16" s="78" t="str">
        <f t="shared" si="2"/>
        <v/>
      </c>
      <c r="F16" s="104">
        <f t="shared" si="3"/>
        <v>10736</v>
      </c>
      <c r="G16" s="107"/>
      <c r="H16" s="106" t="str">
        <f t="shared" si="4"/>
        <v/>
      </c>
      <c r="I16" s="106">
        <f t="shared" si="5"/>
        <v>32844</v>
      </c>
      <c r="J16" s="107"/>
      <c r="K16" s="106" t="str">
        <f>IF(J16="","",ROUNDDOWN(I16*J16,0))</f>
        <v/>
      </c>
      <c r="L16" s="78">
        <f t="shared" si="7"/>
        <v>0</v>
      </c>
      <c r="M16" s="108">
        <f t="shared" si="10"/>
        <v>0</v>
      </c>
      <c r="O16" s="30">
        <f>電気使用量実績データ!B15</f>
        <v>3753</v>
      </c>
      <c r="P16" s="31">
        <f>電気使用量実績データ!C15</f>
        <v>3777</v>
      </c>
      <c r="Q16" s="31">
        <f>電気使用量実績データ!D15</f>
        <v>3898</v>
      </c>
      <c r="R16" s="31">
        <f>電気使用量実績データ!E15</f>
        <v>4008</v>
      </c>
      <c r="S16" s="31">
        <f>電気使用量実績データ!F15</f>
        <v>2996</v>
      </c>
      <c r="T16" s="31">
        <f>電気使用量実績データ!G15</f>
        <v>3732</v>
      </c>
      <c r="U16" s="31">
        <f>電気使用量実績データ!H15</f>
        <v>3940</v>
      </c>
      <c r="V16" s="31">
        <f>電気使用量実績データ!I15</f>
        <v>3768</v>
      </c>
      <c r="W16" s="31">
        <f>電気使用量実績データ!J15</f>
        <v>3292</v>
      </c>
      <c r="X16" s="31">
        <f>電気使用量実績データ!K15</f>
        <v>3511</v>
      </c>
      <c r="Y16" s="31">
        <f>電気使用量実績データ!L15</f>
        <v>3387</v>
      </c>
      <c r="Z16" s="31">
        <f>電気使用量実績データ!M15</f>
        <v>3518</v>
      </c>
      <c r="AA16" s="32">
        <f t="shared" si="0"/>
        <v>43580</v>
      </c>
    </row>
    <row r="17" spans="1:27" s="10" customFormat="1" ht="35.25" customHeight="1" thickTop="1" thickBot="1" x14ac:dyDescent="0.45">
      <c r="A17" s="109" t="s">
        <v>31</v>
      </c>
      <c r="B17" s="110">
        <f>SUM(B6:B16)</f>
        <v>710</v>
      </c>
      <c r="C17" s="111" t="s">
        <v>54</v>
      </c>
      <c r="D17" s="112">
        <f>SUM(D6:D16)</f>
        <v>0</v>
      </c>
      <c r="E17" s="113">
        <f>SUM(E6:E16)</f>
        <v>0</v>
      </c>
      <c r="F17" s="110">
        <f>SUM(F6:F16)</f>
        <v>480162</v>
      </c>
      <c r="G17" s="111" t="s">
        <v>54</v>
      </c>
      <c r="H17" s="112">
        <f>SUM(H6:H16)</f>
        <v>0</v>
      </c>
      <c r="I17" s="112">
        <f>SUM(I6:I16)</f>
        <v>1148603</v>
      </c>
      <c r="J17" s="111" t="s">
        <v>54</v>
      </c>
      <c r="K17" s="112">
        <f>SUM(K6:K16)</f>
        <v>0</v>
      </c>
      <c r="L17" s="113">
        <f>SUM(L6:L16)</f>
        <v>0</v>
      </c>
      <c r="M17" s="114">
        <f>SUM(M6:M16)</f>
        <v>0</v>
      </c>
      <c r="O17" s="49">
        <f t="shared" ref="O17" si="11">SUM(O9:O16)</f>
        <v>92472</v>
      </c>
      <c r="P17" s="50">
        <f t="shared" ref="P17" si="12">SUM(P9:P16)</f>
        <v>99044</v>
      </c>
      <c r="Q17" s="50">
        <f t="shared" ref="Q17" si="13">SUM(Q9:Q16)</f>
        <v>114233</v>
      </c>
      <c r="R17" s="50">
        <f>SUM(R9:R16)</f>
        <v>127948</v>
      </c>
      <c r="S17" s="50">
        <f t="shared" ref="S17" si="14">SUM(S9:S16)</f>
        <v>137684</v>
      </c>
      <c r="T17" s="50">
        <f t="shared" ref="T17" si="15">SUM(T9:T16)</f>
        <v>132642</v>
      </c>
      <c r="U17" s="50">
        <f t="shared" ref="U17" si="16">SUM(U9:U16)</f>
        <v>109597</v>
      </c>
      <c r="V17" s="50">
        <f t="shared" ref="V17" si="17">SUM(V9:V16)</f>
        <v>103210</v>
      </c>
      <c r="W17" s="50">
        <f t="shared" ref="W17" si="18">SUM(W9:W16)</f>
        <v>106721</v>
      </c>
      <c r="X17" s="50">
        <f t="shared" ref="X17" si="19">SUM(X9:X16)</f>
        <v>106789</v>
      </c>
      <c r="Y17" s="50">
        <f t="shared" ref="Y17" si="20">SUM(Y9:Y16)</f>
        <v>111289</v>
      </c>
      <c r="Z17" s="50">
        <f t="shared" ref="Z17" si="21">SUM(Z9:Z16)</f>
        <v>104243</v>
      </c>
      <c r="AA17" s="51">
        <f t="shared" ref="AA17" si="22">SUM(AA9:AA16)</f>
        <v>1345872</v>
      </c>
    </row>
    <row r="18" spans="1:27" ht="16.5" thickBot="1" x14ac:dyDescent="0.45"/>
    <row r="19" spans="1:27" ht="15.75" customHeight="1" x14ac:dyDescent="0.4">
      <c r="B19" s="5"/>
      <c r="C19" s="159" t="s">
        <v>61</v>
      </c>
      <c r="D19" s="160"/>
      <c r="E19" s="165">
        <f>M17*2</f>
        <v>0</v>
      </c>
      <c r="F19" s="165"/>
      <c r="G19" s="166"/>
      <c r="J19" s="14"/>
      <c r="N19" s="16"/>
    </row>
    <row r="20" spans="1:27" ht="15.75" customHeight="1" x14ac:dyDescent="0.4">
      <c r="B20" s="5"/>
      <c r="C20" s="161"/>
      <c r="D20" s="162"/>
      <c r="E20" s="167"/>
      <c r="F20" s="167"/>
      <c r="G20" s="168"/>
      <c r="J20" s="14"/>
      <c r="N20" s="16"/>
    </row>
    <row r="21" spans="1:27" ht="16.5" thickBot="1" x14ac:dyDescent="0.45">
      <c r="B21" s="5"/>
      <c r="C21" s="163"/>
      <c r="D21" s="164"/>
      <c r="E21" s="169"/>
      <c r="F21" s="169"/>
      <c r="G21" s="170"/>
      <c r="H21" s="14" t="s">
        <v>67</v>
      </c>
      <c r="J21" s="14"/>
      <c r="N21" s="16"/>
    </row>
  </sheetData>
  <sheetProtection algorithmName="SHA-512" hashValue="HFqbXXuH16FOvskr80MjUp6D+T61kw8Bmh8XVwpOVHx9tJcStE7g/4ViEk6BGTT5iag+2o7g5zMZ4FvCkxZibQ==" saltValue="Xzap5EX++eHAFo7g8DdRvA==" spinCount="100000" sheet="1" objects="1" scenarios="1" selectLockedCells="1"/>
  <mergeCells count="16">
    <mergeCell ref="C19:D21"/>
    <mergeCell ref="E19:G21"/>
    <mergeCell ref="D13:D14"/>
    <mergeCell ref="C13:C14"/>
    <mergeCell ref="B13:B14"/>
    <mergeCell ref="L1:M1"/>
    <mergeCell ref="A2:A5"/>
    <mergeCell ref="O2:AA3"/>
    <mergeCell ref="M13:M14"/>
    <mergeCell ref="L3:L4"/>
    <mergeCell ref="F2:L2"/>
    <mergeCell ref="M2:M4"/>
    <mergeCell ref="E13:E14"/>
    <mergeCell ref="B2:E3"/>
    <mergeCell ref="F3:H3"/>
    <mergeCell ref="I3:K3"/>
  </mergeCells>
  <phoneticPr fontId="2"/>
  <pageMargins left="0.39370078740157483" right="0.39370078740157483" top="0.59055118110236227" bottom="0.59055118110236227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"/>
  <sheetViews>
    <sheetView view="pageBreakPreview" zoomScale="60" zoomScaleNormal="6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F12" sqref="F12"/>
    </sheetView>
  </sheetViews>
  <sheetFormatPr defaultRowHeight="15.75" x14ac:dyDescent="0.4"/>
  <cols>
    <col min="1" max="1" width="22.125" style="5" bestFit="1" customWidth="1"/>
    <col min="2" max="4" width="11.875" style="5" bestFit="1" customWidth="1"/>
    <col min="5" max="7" width="13.875" style="5" bestFit="1" customWidth="1"/>
    <col min="8" max="13" width="11.875" style="5" bestFit="1" customWidth="1"/>
    <col min="14" max="14" width="15.125" style="5" bestFit="1" customWidth="1"/>
    <col min="15" max="26" width="10.625" style="5" bestFit="1" customWidth="1"/>
    <col min="27" max="27" width="11.875" style="5" bestFit="1" customWidth="1"/>
    <col min="28" max="39" width="10.625" style="5" bestFit="1" customWidth="1"/>
    <col min="40" max="40" width="11.875" style="5" bestFit="1" customWidth="1"/>
    <col min="41" max="52" width="10.625" style="5" bestFit="1" customWidth="1"/>
    <col min="53" max="53" width="11.875" style="5" bestFit="1" customWidth="1"/>
    <col min="54" max="65" width="10.625" style="5" bestFit="1" customWidth="1"/>
    <col min="66" max="78" width="11.875" style="5" bestFit="1" customWidth="1"/>
    <col min="79" max="79" width="13.125" style="5" bestFit="1" customWidth="1"/>
    <col min="80" max="16384" width="9" style="5"/>
  </cols>
  <sheetData>
    <row r="1" spans="1:14" x14ac:dyDescent="0.4">
      <c r="A1" s="1" t="s">
        <v>30</v>
      </c>
    </row>
    <row r="2" spans="1:14" s="6" customFormat="1" x14ac:dyDescent="0.4">
      <c r="A2" s="177" t="s">
        <v>29</v>
      </c>
      <c r="B2" s="177" t="s">
        <v>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s="6" customFormat="1" x14ac:dyDescent="0.4">
      <c r="A3" s="177"/>
      <c r="B3" s="127" t="s">
        <v>6</v>
      </c>
      <c r="C3" s="128" t="s">
        <v>7</v>
      </c>
      <c r="D3" s="128" t="s">
        <v>8</v>
      </c>
      <c r="E3" s="128" t="s">
        <v>9</v>
      </c>
      <c r="F3" s="128" t="s">
        <v>10</v>
      </c>
      <c r="G3" s="128" t="s">
        <v>11</v>
      </c>
      <c r="H3" s="128" t="s">
        <v>12</v>
      </c>
      <c r="I3" s="128" t="s">
        <v>13</v>
      </c>
      <c r="J3" s="128" t="s">
        <v>14</v>
      </c>
      <c r="K3" s="128" t="s">
        <v>15</v>
      </c>
      <c r="L3" s="128" t="s">
        <v>16</v>
      </c>
      <c r="M3" s="129" t="s">
        <v>17</v>
      </c>
      <c r="N3" s="126" t="s">
        <v>18</v>
      </c>
    </row>
    <row r="4" spans="1:14" s="10" customFormat="1" ht="35.25" customHeight="1" x14ac:dyDescent="0.4">
      <c r="A4" s="17" t="s">
        <v>19</v>
      </c>
      <c r="B4" s="35">
        <f t="shared" ref="B4:M4" si="0">ROUNDDOWN(AVERAGE(B21,O21,AB21,AO21,BB21),0)</f>
        <v>5961</v>
      </c>
      <c r="C4" s="36">
        <f t="shared" si="0"/>
        <v>4188</v>
      </c>
      <c r="D4" s="36">
        <f t="shared" si="0"/>
        <v>6764</v>
      </c>
      <c r="E4" s="36">
        <f t="shared" si="0"/>
        <v>9219</v>
      </c>
      <c r="F4" s="36">
        <f t="shared" si="0"/>
        <v>10934</v>
      </c>
      <c r="G4" s="36">
        <f t="shared" si="0"/>
        <v>11256</v>
      </c>
      <c r="H4" s="36">
        <f t="shared" si="0"/>
        <v>7940</v>
      </c>
      <c r="I4" s="36">
        <f t="shared" si="0"/>
        <v>5925</v>
      </c>
      <c r="J4" s="36">
        <f t="shared" si="0"/>
        <v>7168</v>
      </c>
      <c r="K4" s="36">
        <f t="shared" si="0"/>
        <v>6092</v>
      </c>
      <c r="L4" s="36">
        <f t="shared" si="0"/>
        <v>7668</v>
      </c>
      <c r="M4" s="37">
        <f t="shared" si="0"/>
        <v>6368</v>
      </c>
      <c r="N4" s="9">
        <f t="shared" ref="N4:N15" si="1">SUM(B4:M4)</f>
        <v>89483</v>
      </c>
    </row>
    <row r="5" spans="1:14" s="10" customFormat="1" ht="35.25" customHeight="1" x14ac:dyDescent="0.4">
      <c r="A5" s="17" t="s">
        <v>20</v>
      </c>
      <c r="B5" s="35">
        <f>ROUNDDOWN(AVERAGE(B22,O22,AB22,AO22,BB22),0)</f>
        <v>7867</v>
      </c>
      <c r="C5" s="36">
        <f t="shared" ref="C5:M5" si="2">ROUNDDOWN(AVERAGE(C22,P22,AC22,AP22,BC22),0)</f>
        <v>6198</v>
      </c>
      <c r="D5" s="36">
        <f t="shared" si="2"/>
        <v>6768</v>
      </c>
      <c r="E5" s="36">
        <f t="shared" si="2"/>
        <v>6897</v>
      </c>
      <c r="F5" s="36">
        <f t="shared" si="2"/>
        <v>8118</v>
      </c>
      <c r="G5" s="36">
        <f t="shared" si="2"/>
        <v>8118</v>
      </c>
      <c r="H5" s="36">
        <f t="shared" si="2"/>
        <v>7411</v>
      </c>
      <c r="I5" s="36">
        <f t="shared" si="2"/>
        <v>7250</v>
      </c>
      <c r="J5" s="36">
        <f t="shared" si="2"/>
        <v>7417</v>
      </c>
      <c r="K5" s="36">
        <f t="shared" si="2"/>
        <v>6966</v>
      </c>
      <c r="L5" s="36">
        <f t="shared" si="2"/>
        <v>8461</v>
      </c>
      <c r="M5" s="37">
        <f t="shared" si="2"/>
        <v>7334</v>
      </c>
      <c r="N5" s="9">
        <f t="shared" si="1"/>
        <v>88805</v>
      </c>
    </row>
    <row r="6" spans="1:14" s="10" customFormat="1" ht="35.25" customHeight="1" x14ac:dyDescent="0.4">
      <c r="A6" s="18" t="s">
        <v>21</v>
      </c>
      <c r="B6" s="38">
        <f t="shared" ref="B6:M6" si="3">ROUNDDOWN(AVERAGE(B23,O23,AB23,AO23,BB23),0)</f>
        <v>8340</v>
      </c>
      <c r="C6" s="39">
        <f t="shared" si="3"/>
        <v>7372</v>
      </c>
      <c r="D6" s="39">
        <f t="shared" si="3"/>
        <v>8130</v>
      </c>
      <c r="E6" s="39">
        <f t="shared" si="3"/>
        <v>8660</v>
      </c>
      <c r="F6" s="39">
        <f t="shared" si="3"/>
        <v>9229</v>
      </c>
      <c r="G6" s="39">
        <f t="shared" si="3"/>
        <v>9457</v>
      </c>
      <c r="H6" s="39">
        <f t="shared" si="3"/>
        <v>8397</v>
      </c>
      <c r="I6" s="39">
        <f t="shared" si="3"/>
        <v>8709</v>
      </c>
      <c r="J6" s="39">
        <f t="shared" si="3"/>
        <v>9490</v>
      </c>
      <c r="K6" s="39">
        <f t="shared" si="3"/>
        <v>8469</v>
      </c>
      <c r="L6" s="39">
        <f t="shared" si="3"/>
        <v>9931</v>
      </c>
      <c r="M6" s="40">
        <f t="shared" si="3"/>
        <v>8421</v>
      </c>
      <c r="N6" s="12">
        <f t="shared" si="1"/>
        <v>104605</v>
      </c>
    </row>
    <row r="7" spans="1:14" s="10" customFormat="1" ht="35.25" customHeight="1" x14ac:dyDescent="0.4">
      <c r="A7" s="17" t="s">
        <v>22</v>
      </c>
      <c r="B7" s="35">
        <f t="shared" ref="B7:M7" si="4">ROUNDDOWN(AVERAGE(B24,O24,AB24,AO24,BB24),0)</f>
        <v>2314</v>
      </c>
      <c r="C7" s="36">
        <f t="shared" si="4"/>
        <v>2285</v>
      </c>
      <c r="D7" s="36">
        <f t="shared" si="4"/>
        <v>2261</v>
      </c>
      <c r="E7" s="36">
        <f t="shared" si="4"/>
        <v>2398</v>
      </c>
      <c r="F7" s="36">
        <f t="shared" si="4"/>
        <v>2821</v>
      </c>
      <c r="G7" s="36">
        <f t="shared" si="4"/>
        <v>2665</v>
      </c>
      <c r="H7" s="36">
        <f t="shared" si="4"/>
        <v>2846</v>
      </c>
      <c r="I7" s="36">
        <f t="shared" si="4"/>
        <v>2986</v>
      </c>
      <c r="J7" s="36">
        <f t="shared" si="4"/>
        <v>3208</v>
      </c>
      <c r="K7" s="36">
        <f t="shared" si="4"/>
        <v>3284</v>
      </c>
      <c r="L7" s="36">
        <f t="shared" si="4"/>
        <v>3351</v>
      </c>
      <c r="M7" s="37">
        <f t="shared" si="4"/>
        <v>2942</v>
      </c>
      <c r="N7" s="9">
        <f t="shared" si="1"/>
        <v>33361</v>
      </c>
    </row>
    <row r="8" spans="1:14" s="10" customFormat="1" ht="35.25" customHeight="1" x14ac:dyDescent="0.4">
      <c r="A8" s="18" t="s">
        <v>23</v>
      </c>
      <c r="B8" s="38">
        <f t="shared" ref="B8:M8" si="5">ROUNDDOWN(AVERAGE(B25,O25,AB25,AO25,BB25),0)</f>
        <v>5351</v>
      </c>
      <c r="C8" s="39">
        <f t="shared" si="5"/>
        <v>4120</v>
      </c>
      <c r="D8" s="39">
        <f t="shared" si="5"/>
        <v>4122</v>
      </c>
      <c r="E8" s="39">
        <f t="shared" si="5"/>
        <v>6330</v>
      </c>
      <c r="F8" s="39">
        <f t="shared" si="5"/>
        <v>9630</v>
      </c>
      <c r="G8" s="39">
        <f t="shared" si="5"/>
        <v>10057</v>
      </c>
      <c r="H8" s="39">
        <f t="shared" si="5"/>
        <v>7403</v>
      </c>
      <c r="I8" s="39">
        <f t="shared" si="5"/>
        <v>4998</v>
      </c>
      <c r="J8" s="39">
        <f t="shared" si="5"/>
        <v>4990</v>
      </c>
      <c r="K8" s="39">
        <f t="shared" si="5"/>
        <v>5453</v>
      </c>
      <c r="L8" s="39">
        <f t="shared" si="5"/>
        <v>5863</v>
      </c>
      <c r="M8" s="40">
        <f t="shared" si="5"/>
        <v>5461</v>
      </c>
      <c r="N8" s="12">
        <f t="shared" si="1"/>
        <v>73778</v>
      </c>
    </row>
    <row r="9" spans="1:14" s="10" customFormat="1" ht="35.25" customHeight="1" x14ac:dyDescent="0.4">
      <c r="A9" s="17" t="s">
        <v>24</v>
      </c>
      <c r="B9" s="35">
        <f t="shared" ref="B9:M9" si="6">ROUNDDOWN(AVERAGE(B26,O26,AB26,AO26,BB26),0)</f>
        <v>4294</v>
      </c>
      <c r="C9" s="36">
        <f t="shared" si="6"/>
        <v>3332</v>
      </c>
      <c r="D9" s="36">
        <f t="shared" si="6"/>
        <v>3946</v>
      </c>
      <c r="E9" s="36">
        <f t="shared" si="6"/>
        <v>4627</v>
      </c>
      <c r="F9" s="36">
        <f t="shared" si="6"/>
        <v>5228</v>
      </c>
      <c r="G9" s="36">
        <f t="shared" si="6"/>
        <v>4808</v>
      </c>
      <c r="H9" s="36">
        <f t="shared" si="6"/>
        <v>3954</v>
      </c>
      <c r="I9" s="36">
        <f t="shared" si="6"/>
        <v>4520</v>
      </c>
      <c r="J9" s="36">
        <f t="shared" si="6"/>
        <v>6035</v>
      </c>
      <c r="K9" s="36">
        <f t="shared" si="6"/>
        <v>6003</v>
      </c>
      <c r="L9" s="36">
        <f t="shared" si="6"/>
        <v>7155</v>
      </c>
      <c r="M9" s="37">
        <f t="shared" si="6"/>
        <v>5242</v>
      </c>
      <c r="N9" s="9">
        <f t="shared" si="1"/>
        <v>59144</v>
      </c>
    </row>
    <row r="10" spans="1:14" s="10" customFormat="1" ht="35.25" customHeight="1" x14ac:dyDescent="0.4">
      <c r="A10" s="17" t="s">
        <v>25</v>
      </c>
      <c r="B10" s="35">
        <f t="shared" ref="B10:M10" si="7">ROUNDDOWN(AVERAGE(B27,O27,AB27,AO27,BB27),0)</f>
        <v>5600</v>
      </c>
      <c r="C10" s="36">
        <f t="shared" si="7"/>
        <v>4796</v>
      </c>
      <c r="D10" s="36">
        <f t="shared" si="7"/>
        <v>5338</v>
      </c>
      <c r="E10" s="36">
        <f t="shared" si="7"/>
        <v>5283</v>
      </c>
      <c r="F10" s="36">
        <f t="shared" si="7"/>
        <v>5459</v>
      </c>
      <c r="G10" s="36">
        <f t="shared" si="7"/>
        <v>5382</v>
      </c>
      <c r="H10" s="36">
        <f t="shared" si="7"/>
        <v>5153</v>
      </c>
      <c r="I10" s="36">
        <f t="shared" si="7"/>
        <v>5606</v>
      </c>
      <c r="J10" s="36">
        <f t="shared" si="7"/>
        <v>6130</v>
      </c>
      <c r="K10" s="36">
        <f t="shared" si="7"/>
        <v>5286</v>
      </c>
      <c r="L10" s="36">
        <f t="shared" si="7"/>
        <v>6054</v>
      </c>
      <c r="M10" s="37">
        <f t="shared" si="7"/>
        <v>5278</v>
      </c>
      <c r="N10" s="9">
        <f t="shared" si="1"/>
        <v>65365</v>
      </c>
    </row>
    <row r="11" spans="1:14" s="10" customFormat="1" ht="35.25" customHeight="1" x14ac:dyDescent="0.4">
      <c r="A11" s="17" t="s">
        <v>41</v>
      </c>
      <c r="B11" s="35">
        <f t="shared" ref="B11:M11" si="8">ROUNDDOWN(AVERAGE(B28,O28,AB28,AO28,BB28),0)</f>
        <v>38017</v>
      </c>
      <c r="C11" s="36">
        <f t="shared" si="8"/>
        <v>46543</v>
      </c>
      <c r="D11" s="36">
        <f t="shared" si="8"/>
        <v>52617</v>
      </c>
      <c r="E11" s="36">
        <f t="shared" si="8"/>
        <v>59837</v>
      </c>
      <c r="F11" s="36">
        <f t="shared" si="8"/>
        <v>62263</v>
      </c>
      <c r="G11" s="36">
        <f t="shared" si="8"/>
        <v>59727</v>
      </c>
      <c r="H11" s="36">
        <f t="shared" si="8"/>
        <v>47497</v>
      </c>
      <c r="I11" s="36">
        <f t="shared" si="8"/>
        <v>45766</v>
      </c>
      <c r="J11" s="36">
        <f t="shared" si="8"/>
        <v>47504</v>
      </c>
      <c r="K11" s="36">
        <f t="shared" si="8"/>
        <v>49851</v>
      </c>
      <c r="L11" s="36">
        <f t="shared" si="8"/>
        <v>52741</v>
      </c>
      <c r="M11" s="37">
        <f t="shared" si="8"/>
        <v>49934</v>
      </c>
      <c r="N11" s="115">
        <f t="shared" ref="N11" si="9">SUM(B11:M11)</f>
        <v>612297</v>
      </c>
    </row>
    <row r="12" spans="1:14" s="10" customFormat="1" ht="35.25" customHeight="1" x14ac:dyDescent="0.4">
      <c r="A12" s="116" t="s">
        <v>41</v>
      </c>
      <c r="B12" s="117">
        <f t="shared" ref="B12:M12" si="10">ROUNDDOWN(AVERAGE(B29,O29,AB29,AO29,BB29),0)</f>
        <v>22712</v>
      </c>
      <c r="C12" s="118">
        <f t="shared" si="10"/>
        <v>29378</v>
      </c>
      <c r="D12" s="118">
        <f t="shared" si="10"/>
        <v>35405</v>
      </c>
      <c r="E12" s="118">
        <f t="shared" si="10"/>
        <v>38088</v>
      </c>
      <c r="F12" s="118">
        <f t="shared" si="10"/>
        <v>40279</v>
      </c>
      <c r="G12" s="118">
        <f t="shared" si="10"/>
        <v>36111</v>
      </c>
      <c r="H12" s="118">
        <f t="shared" si="10"/>
        <v>31231</v>
      </c>
      <c r="I12" s="118">
        <f t="shared" si="10"/>
        <v>28552</v>
      </c>
      <c r="J12" s="118">
        <f t="shared" si="10"/>
        <v>29997</v>
      </c>
      <c r="K12" s="118">
        <f t="shared" si="10"/>
        <v>30947</v>
      </c>
      <c r="L12" s="118">
        <f t="shared" si="10"/>
        <v>32713</v>
      </c>
      <c r="M12" s="119">
        <f t="shared" si="10"/>
        <v>31769</v>
      </c>
      <c r="N12" s="120">
        <f t="shared" si="1"/>
        <v>387182</v>
      </c>
    </row>
    <row r="13" spans="1:14" s="10" customFormat="1" ht="35.25" customHeight="1" x14ac:dyDescent="0.4">
      <c r="A13" s="121" t="s">
        <v>42</v>
      </c>
      <c r="B13" s="122">
        <f t="shared" ref="B13:M13" si="11">ROUNDDOWN(AVERAGE(B30,O30,AB30,AO30,BB30),0)</f>
        <v>15304</v>
      </c>
      <c r="C13" s="123">
        <f t="shared" si="11"/>
        <v>17164</v>
      </c>
      <c r="D13" s="123">
        <f t="shared" si="11"/>
        <v>17211</v>
      </c>
      <c r="E13" s="123">
        <f t="shared" si="11"/>
        <v>21749</v>
      </c>
      <c r="F13" s="123">
        <f t="shared" si="11"/>
        <v>21983</v>
      </c>
      <c r="G13" s="123">
        <f t="shared" si="11"/>
        <v>23616</v>
      </c>
      <c r="H13" s="123">
        <f t="shared" si="11"/>
        <v>16265</v>
      </c>
      <c r="I13" s="123">
        <f t="shared" si="11"/>
        <v>17214</v>
      </c>
      <c r="J13" s="123">
        <f t="shared" si="11"/>
        <v>17506</v>
      </c>
      <c r="K13" s="123">
        <f t="shared" si="11"/>
        <v>18904</v>
      </c>
      <c r="L13" s="123">
        <f t="shared" si="11"/>
        <v>20027</v>
      </c>
      <c r="M13" s="124">
        <f t="shared" si="11"/>
        <v>18164</v>
      </c>
      <c r="N13" s="125">
        <f t="shared" si="1"/>
        <v>225107</v>
      </c>
    </row>
    <row r="14" spans="1:14" s="13" customFormat="1" ht="35.25" customHeight="1" x14ac:dyDescent="0.4">
      <c r="A14" s="17" t="s">
        <v>26</v>
      </c>
      <c r="B14" s="35">
        <f t="shared" ref="B14:M14" si="12">ROUNDDOWN(AVERAGE(B31,O31,AB31,AO31,BB31),0)</f>
        <v>33144</v>
      </c>
      <c r="C14" s="36">
        <f t="shared" si="12"/>
        <v>34192</v>
      </c>
      <c r="D14" s="36">
        <f t="shared" si="12"/>
        <v>42052</v>
      </c>
      <c r="E14" s="36">
        <f t="shared" si="12"/>
        <v>45465</v>
      </c>
      <c r="F14" s="36">
        <f t="shared" si="12"/>
        <v>49288</v>
      </c>
      <c r="G14" s="36">
        <f t="shared" si="12"/>
        <v>46271</v>
      </c>
      <c r="H14" s="36">
        <f t="shared" si="12"/>
        <v>38805</v>
      </c>
      <c r="I14" s="36">
        <f t="shared" si="12"/>
        <v>35566</v>
      </c>
      <c r="J14" s="36">
        <f t="shared" si="12"/>
        <v>35563</v>
      </c>
      <c r="K14" s="36">
        <f t="shared" si="12"/>
        <v>33401</v>
      </c>
      <c r="L14" s="36">
        <f t="shared" si="12"/>
        <v>32739</v>
      </c>
      <c r="M14" s="37">
        <f t="shared" si="12"/>
        <v>31869</v>
      </c>
      <c r="N14" s="9">
        <f t="shared" si="1"/>
        <v>458355</v>
      </c>
    </row>
    <row r="15" spans="1:14" s="10" customFormat="1" ht="35.25" customHeight="1" x14ac:dyDescent="0.4">
      <c r="A15" s="26" t="s">
        <v>27</v>
      </c>
      <c r="B15" s="41">
        <f t="shared" ref="B15" si="13">ROUNDDOWN(AVERAGE(B32,O32,AB32,AO32,BB32),0)</f>
        <v>3753</v>
      </c>
      <c r="C15" s="42">
        <f t="shared" ref="C15" si="14">ROUNDDOWN(AVERAGE(C32,P32,AC32,AP32,BC32),0)</f>
        <v>3777</v>
      </c>
      <c r="D15" s="42">
        <f t="shared" ref="D15" si="15">ROUNDDOWN(AVERAGE(D32,Q32,AD32,AQ32,BD32),0)</f>
        <v>3898</v>
      </c>
      <c r="E15" s="42">
        <f t="shared" ref="E15" si="16">ROUNDDOWN(AVERAGE(E32,R32,AE32,AR32,BE32),0)</f>
        <v>4008</v>
      </c>
      <c r="F15" s="42">
        <f t="shared" ref="F15" si="17">ROUNDDOWN(AVERAGE(F32,S32,AF32,AS32,BF32),0)</f>
        <v>2996</v>
      </c>
      <c r="G15" s="42">
        <f t="shared" ref="G15" si="18">ROUNDDOWN(AVERAGE(G32,T32,AG32,AT32,BG32),0)</f>
        <v>3732</v>
      </c>
      <c r="H15" s="42">
        <f t="shared" ref="H15" si="19">ROUNDDOWN(AVERAGE(H32,U32,AH32,AU32,BH32),0)</f>
        <v>3940</v>
      </c>
      <c r="I15" s="42">
        <f t="shared" ref="I15" si="20">ROUNDDOWN(AVERAGE(I32,V32,AI32,AV32,BI32),0)</f>
        <v>3768</v>
      </c>
      <c r="J15" s="42">
        <f t="shared" ref="J15" si="21">ROUNDDOWN(AVERAGE(J32,W32,AJ32,AW32,BJ32),0)</f>
        <v>3292</v>
      </c>
      <c r="K15" s="42">
        <f t="shared" ref="K15" si="22">ROUNDDOWN(AVERAGE(K32,X32,AK32,AX32,BK32),0)</f>
        <v>3511</v>
      </c>
      <c r="L15" s="42">
        <f t="shared" ref="L15" si="23">ROUNDDOWN(AVERAGE(L32,Y32,AL32,AY32,BL32),0)</f>
        <v>3387</v>
      </c>
      <c r="M15" s="43">
        <f t="shared" ref="M15" si="24">ROUNDDOWN(AVERAGE(M32,Z32,AM32,AZ32,BM32),0)</f>
        <v>3518</v>
      </c>
      <c r="N15" s="33">
        <f t="shared" si="1"/>
        <v>43580</v>
      </c>
    </row>
    <row r="16" spans="1:14" s="10" customFormat="1" ht="30.75" customHeight="1" x14ac:dyDescent="0.4">
      <c r="A16" s="44" t="s">
        <v>31</v>
      </c>
      <c r="B16" s="30">
        <f>SUM(B4:B15)</f>
        <v>152657</v>
      </c>
      <c r="C16" s="31">
        <f t="shared" ref="C16:N16" si="25">SUM(C4:C15)</f>
        <v>163345</v>
      </c>
      <c r="D16" s="31">
        <f t="shared" si="25"/>
        <v>188512</v>
      </c>
      <c r="E16" s="31">
        <f t="shared" si="25"/>
        <v>212561</v>
      </c>
      <c r="F16" s="31">
        <f t="shared" si="25"/>
        <v>228228</v>
      </c>
      <c r="G16" s="31">
        <f t="shared" si="25"/>
        <v>221200</v>
      </c>
      <c r="H16" s="31">
        <f t="shared" si="25"/>
        <v>180842</v>
      </c>
      <c r="I16" s="31">
        <f t="shared" si="25"/>
        <v>170860</v>
      </c>
      <c r="J16" s="31">
        <f t="shared" si="25"/>
        <v>178300</v>
      </c>
      <c r="K16" s="31">
        <f t="shared" si="25"/>
        <v>178167</v>
      </c>
      <c r="L16" s="31">
        <f t="shared" si="25"/>
        <v>190090</v>
      </c>
      <c r="M16" s="32">
        <f t="shared" si="25"/>
        <v>176300</v>
      </c>
      <c r="N16" s="33">
        <f t="shared" si="25"/>
        <v>2241062</v>
      </c>
    </row>
    <row r="18" spans="1:66" x14ac:dyDescent="0.4">
      <c r="A18" s="1" t="s">
        <v>53</v>
      </c>
    </row>
    <row r="19" spans="1:66" x14ac:dyDescent="0.4">
      <c r="A19" s="177" t="s">
        <v>29</v>
      </c>
      <c r="B19" s="177" t="s">
        <v>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 t="s">
        <v>1</v>
      </c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 t="s">
        <v>2</v>
      </c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8" t="s">
        <v>3</v>
      </c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80"/>
      <c r="BB19" s="178" t="s">
        <v>4</v>
      </c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80"/>
    </row>
    <row r="20" spans="1:66" x14ac:dyDescent="0.4">
      <c r="A20" s="177"/>
      <c r="B20" s="127" t="s">
        <v>6</v>
      </c>
      <c r="C20" s="128" t="s">
        <v>7</v>
      </c>
      <c r="D20" s="128" t="s">
        <v>8</v>
      </c>
      <c r="E20" s="128" t="s">
        <v>9</v>
      </c>
      <c r="F20" s="128" t="s">
        <v>10</v>
      </c>
      <c r="G20" s="128" t="s">
        <v>11</v>
      </c>
      <c r="H20" s="128" t="s">
        <v>12</v>
      </c>
      <c r="I20" s="128" t="s">
        <v>13</v>
      </c>
      <c r="J20" s="128" t="s">
        <v>14</v>
      </c>
      <c r="K20" s="128" t="s">
        <v>15</v>
      </c>
      <c r="L20" s="128" t="s">
        <v>16</v>
      </c>
      <c r="M20" s="129" t="s">
        <v>17</v>
      </c>
      <c r="N20" s="126" t="s">
        <v>18</v>
      </c>
      <c r="O20" s="127" t="s">
        <v>6</v>
      </c>
      <c r="P20" s="128" t="s">
        <v>7</v>
      </c>
      <c r="Q20" s="128" t="s">
        <v>8</v>
      </c>
      <c r="R20" s="128" t="s">
        <v>9</v>
      </c>
      <c r="S20" s="128" t="s">
        <v>10</v>
      </c>
      <c r="T20" s="128" t="s">
        <v>11</v>
      </c>
      <c r="U20" s="128" t="s">
        <v>12</v>
      </c>
      <c r="V20" s="128" t="s">
        <v>13</v>
      </c>
      <c r="W20" s="128" t="s">
        <v>14</v>
      </c>
      <c r="X20" s="128" t="s">
        <v>15</v>
      </c>
      <c r="Y20" s="128" t="s">
        <v>16</v>
      </c>
      <c r="Z20" s="129" t="s">
        <v>17</v>
      </c>
      <c r="AA20" s="126" t="s">
        <v>18</v>
      </c>
      <c r="AB20" s="127" t="s">
        <v>6</v>
      </c>
      <c r="AC20" s="128" t="s">
        <v>7</v>
      </c>
      <c r="AD20" s="128" t="s">
        <v>8</v>
      </c>
      <c r="AE20" s="128" t="s">
        <v>9</v>
      </c>
      <c r="AF20" s="128" t="s">
        <v>10</v>
      </c>
      <c r="AG20" s="128" t="s">
        <v>11</v>
      </c>
      <c r="AH20" s="128" t="s">
        <v>12</v>
      </c>
      <c r="AI20" s="128" t="s">
        <v>13</v>
      </c>
      <c r="AJ20" s="128" t="s">
        <v>14</v>
      </c>
      <c r="AK20" s="128" t="s">
        <v>15</v>
      </c>
      <c r="AL20" s="128" t="s">
        <v>16</v>
      </c>
      <c r="AM20" s="129" t="s">
        <v>17</v>
      </c>
      <c r="AN20" s="126" t="s">
        <v>18</v>
      </c>
      <c r="AO20" s="127" t="s">
        <v>6</v>
      </c>
      <c r="AP20" s="128" t="s">
        <v>7</v>
      </c>
      <c r="AQ20" s="128" t="s">
        <v>8</v>
      </c>
      <c r="AR20" s="128" t="s">
        <v>9</v>
      </c>
      <c r="AS20" s="128" t="s">
        <v>10</v>
      </c>
      <c r="AT20" s="128" t="s">
        <v>11</v>
      </c>
      <c r="AU20" s="128" t="s">
        <v>12</v>
      </c>
      <c r="AV20" s="128" t="s">
        <v>13</v>
      </c>
      <c r="AW20" s="128" t="s">
        <v>14</v>
      </c>
      <c r="AX20" s="128" t="s">
        <v>15</v>
      </c>
      <c r="AY20" s="128" t="s">
        <v>16</v>
      </c>
      <c r="AZ20" s="7" t="s">
        <v>17</v>
      </c>
      <c r="BA20" s="126" t="s">
        <v>18</v>
      </c>
      <c r="BB20" s="127" t="s">
        <v>6</v>
      </c>
      <c r="BC20" s="128" t="s">
        <v>7</v>
      </c>
      <c r="BD20" s="128" t="s">
        <v>8</v>
      </c>
      <c r="BE20" s="128" t="s">
        <v>9</v>
      </c>
      <c r="BF20" s="128" t="s">
        <v>10</v>
      </c>
      <c r="BG20" s="128" t="s">
        <v>11</v>
      </c>
      <c r="BH20" s="128" t="s">
        <v>12</v>
      </c>
      <c r="BI20" s="128" t="s">
        <v>13</v>
      </c>
      <c r="BJ20" s="128" t="s">
        <v>14</v>
      </c>
      <c r="BK20" s="128" t="s">
        <v>15</v>
      </c>
      <c r="BL20" s="128" t="s">
        <v>16</v>
      </c>
      <c r="BM20" s="7" t="s">
        <v>17</v>
      </c>
      <c r="BN20" s="126" t="s">
        <v>18</v>
      </c>
    </row>
    <row r="21" spans="1:66" ht="35.25" customHeight="1" x14ac:dyDescent="0.4">
      <c r="A21" s="17" t="s">
        <v>19</v>
      </c>
      <c r="B21" s="19">
        <v>5941</v>
      </c>
      <c r="C21" s="20">
        <v>4963</v>
      </c>
      <c r="D21" s="20">
        <v>7092</v>
      </c>
      <c r="E21" s="20">
        <v>10083</v>
      </c>
      <c r="F21" s="20">
        <v>11351</v>
      </c>
      <c r="G21" s="20">
        <v>11721</v>
      </c>
      <c r="H21" s="20">
        <v>7326</v>
      </c>
      <c r="I21" s="20">
        <v>6296</v>
      </c>
      <c r="J21" s="20">
        <v>7820</v>
      </c>
      <c r="K21" s="20">
        <v>6516</v>
      </c>
      <c r="L21" s="20">
        <v>8152</v>
      </c>
      <c r="M21" s="21">
        <v>7045</v>
      </c>
      <c r="N21" s="8">
        <f t="shared" ref="N21:N32" si="26">SUM(B21:M21)</f>
        <v>94306</v>
      </c>
      <c r="O21" s="19">
        <v>6427</v>
      </c>
      <c r="P21" s="20">
        <v>4544</v>
      </c>
      <c r="Q21" s="20">
        <v>7418</v>
      </c>
      <c r="R21" s="20">
        <v>9958</v>
      </c>
      <c r="S21" s="20">
        <v>12078</v>
      </c>
      <c r="T21" s="20">
        <v>11569</v>
      </c>
      <c r="U21" s="20">
        <v>8290</v>
      </c>
      <c r="V21" s="20">
        <v>6440</v>
      </c>
      <c r="W21" s="20">
        <v>8377</v>
      </c>
      <c r="X21" s="20">
        <v>7114</v>
      </c>
      <c r="Y21" s="20">
        <v>8655</v>
      </c>
      <c r="Z21" s="21">
        <v>7164</v>
      </c>
      <c r="AA21" s="8">
        <f t="shared" ref="AA21:AA32" si="27">SUM(O21:Z21)</f>
        <v>98034</v>
      </c>
      <c r="AB21" s="19">
        <v>6270</v>
      </c>
      <c r="AC21" s="20">
        <v>4671</v>
      </c>
      <c r="AD21" s="20">
        <v>7666</v>
      </c>
      <c r="AE21" s="20">
        <v>10928</v>
      </c>
      <c r="AF21" s="20">
        <v>12199</v>
      </c>
      <c r="AG21" s="20">
        <v>11714</v>
      </c>
      <c r="AH21" s="20">
        <v>8933</v>
      </c>
      <c r="AI21" s="20">
        <v>6038</v>
      </c>
      <c r="AJ21" s="20">
        <v>7074</v>
      </c>
      <c r="AK21" s="20">
        <v>6390</v>
      </c>
      <c r="AL21" s="20">
        <v>7871</v>
      </c>
      <c r="AM21" s="21">
        <v>6944</v>
      </c>
      <c r="AN21" s="8">
        <f t="shared" ref="AN21:AN32" si="28">SUM(AB21:AM21)</f>
        <v>96698</v>
      </c>
      <c r="AO21" s="19">
        <v>6915</v>
      </c>
      <c r="AP21" s="20">
        <v>4193</v>
      </c>
      <c r="AQ21" s="20">
        <v>8078</v>
      </c>
      <c r="AR21" s="20">
        <v>10913</v>
      </c>
      <c r="AS21" s="20">
        <v>11802</v>
      </c>
      <c r="AT21" s="20">
        <v>11679</v>
      </c>
      <c r="AU21" s="20">
        <v>9870</v>
      </c>
      <c r="AV21" s="20">
        <v>6268</v>
      </c>
      <c r="AW21" s="20">
        <v>7064</v>
      </c>
      <c r="AX21" s="20">
        <v>5617</v>
      </c>
      <c r="AY21" s="20">
        <v>7519</v>
      </c>
      <c r="AZ21" s="21">
        <v>5438</v>
      </c>
      <c r="BA21" s="8">
        <f t="shared" ref="BA21:BA32" si="29">SUM(AO21:AZ21)</f>
        <v>95356</v>
      </c>
      <c r="BB21" s="19">
        <v>4254</v>
      </c>
      <c r="BC21" s="20">
        <v>2569</v>
      </c>
      <c r="BD21" s="20">
        <v>3570</v>
      </c>
      <c r="BE21" s="20">
        <v>4214</v>
      </c>
      <c r="BF21" s="20">
        <v>7241</v>
      </c>
      <c r="BG21" s="20">
        <v>9599</v>
      </c>
      <c r="BH21" s="20">
        <v>5284</v>
      </c>
      <c r="BI21" s="20">
        <v>4585</v>
      </c>
      <c r="BJ21" s="20">
        <v>5507</v>
      </c>
      <c r="BK21" s="20">
        <v>4826</v>
      </c>
      <c r="BL21" s="20">
        <v>6145</v>
      </c>
      <c r="BM21" s="21">
        <v>5251</v>
      </c>
      <c r="BN21" s="8">
        <f t="shared" ref="BN21:BN32" si="30">SUM(BB21:BM21)</f>
        <v>63045</v>
      </c>
    </row>
    <row r="22" spans="1:66" ht="35.25" customHeight="1" x14ac:dyDescent="0.4">
      <c r="A22" s="17" t="s">
        <v>20</v>
      </c>
      <c r="B22" s="19">
        <v>7918</v>
      </c>
      <c r="C22" s="20">
        <v>6426</v>
      </c>
      <c r="D22" s="20">
        <v>7347</v>
      </c>
      <c r="E22" s="20">
        <v>7302</v>
      </c>
      <c r="F22" s="20">
        <v>8535</v>
      </c>
      <c r="G22" s="20">
        <v>8443</v>
      </c>
      <c r="H22" s="20">
        <v>7941</v>
      </c>
      <c r="I22" s="20">
        <v>7437</v>
      </c>
      <c r="J22" s="20">
        <v>8295</v>
      </c>
      <c r="K22" s="20">
        <v>7561</v>
      </c>
      <c r="L22" s="20">
        <v>9402</v>
      </c>
      <c r="M22" s="21">
        <v>8417</v>
      </c>
      <c r="N22" s="8">
        <f t="shared" si="26"/>
        <v>95024</v>
      </c>
      <c r="O22" s="19">
        <v>8835</v>
      </c>
      <c r="P22" s="20">
        <v>6518</v>
      </c>
      <c r="Q22" s="20">
        <v>7488</v>
      </c>
      <c r="R22" s="20">
        <v>7365</v>
      </c>
      <c r="S22" s="20">
        <v>9003</v>
      </c>
      <c r="T22" s="20">
        <v>8557</v>
      </c>
      <c r="U22" s="20">
        <v>8155</v>
      </c>
      <c r="V22" s="20">
        <v>7869</v>
      </c>
      <c r="W22" s="20">
        <v>8390</v>
      </c>
      <c r="X22" s="20">
        <v>7805</v>
      </c>
      <c r="Y22" s="20">
        <v>9150</v>
      </c>
      <c r="Z22" s="21">
        <v>8279</v>
      </c>
      <c r="AA22" s="8">
        <f t="shared" si="27"/>
        <v>97414</v>
      </c>
      <c r="AB22" s="19">
        <v>8232</v>
      </c>
      <c r="AC22" s="20">
        <v>6544</v>
      </c>
      <c r="AD22" s="20">
        <v>7336</v>
      </c>
      <c r="AE22" s="20">
        <v>7584</v>
      </c>
      <c r="AF22" s="20">
        <v>8884</v>
      </c>
      <c r="AG22" s="20">
        <v>8705</v>
      </c>
      <c r="AH22" s="20">
        <v>7629</v>
      </c>
      <c r="AI22" s="20">
        <v>7644</v>
      </c>
      <c r="AJ22" s="20">
        <v>8002</v>
      </c>
      <c r="AK22" s="20">
        <v>7730</v>
      </c>
      <c r="AL22" s="20">
        <v>9284</v>
      </c>
      <c r="AM22" s="21">
        <v>7800</v>
      </c>
      <c r="AN22" s="8">
        <f t="shared" si="28"/>
        <v>95374</v>
      </c>
      <c r="AO22" s="19">
        <v>8062</v>
      </c>
      <c r="AP22" s="20">
        <v>6758</v>
      </c>
      <c r="AQ22" s="20">
        <v>7086</v>
      </c>
      <c r="AR22" s="20">
        <v>7148</v>
      </c>
      <c r="AS22" s="20">
        <v>8293</v>
      </c>
      <c r="AT22" s="20">
        <v>8502</v>
      </c>
      <c r="AU22" s="20">
        <v>7860</v>
      </c>
      <c r="AV22" s="20">
        <v>7761</v>
      </c>
      <c r="AW22" s="20">
        <v>7827</v>
      </c>
      <c r="AX22" s="20">
        <v>7506</v>
      </c>
      <c r="AY22" s="20">
        <v>9144</v>
      </c>
      <c r="AZ22" s="21">
        <v>7485</v>
      </c>
      <c r="BA22" s="8">
        <f t="shared" si="29"/>
        <v>93432</v>
      </c>
      <c r="BB22" s="19">
        <v>6291</v>
      </c>
      <c r="BC22" s="20">
        <v>4746</v>
      </c>
      <c r="BD22" s="20">
        <v>4587</v>
      </c>
      <c r="BE22" s="20">
        <v>5088</v>
      </c>
      <c r="BF22" s="20">
        <v>5878</v>
      </c>
      <c r="BG22" s="20">
        <v>6386</v>
      </c>
      <c r="BH22" s="20">
        <v>5472</v>
      </c>
      <c r="BI22" s="20">
        <v>5540</v>
      </c>
      <c r="BJ22" s="20">
        <v>4574</v>
      </c>
      <c r="BK22" s="20">
        <v>4230</v>
      </c>
      <c r="BL22" s="20">
        <v>5325</v>
      </c>
      <c r="BM22" s="21">
        <v>4690</v>
      </c>
      <c r="BN22" s="8">
        <f t="shared" si="30"/>
        <v>62807</v>
      </c>
    </row>
    <row r="23" spans="1:66" ht="35.25" customHeight="1" x14ac:dyDescent="0.4">
      <c r="A23" s="18" t="s">
        <v>21</v>
      </c>
      <c r="B23" s="22">
        <v>9765</v>
      </c>
      <c r="C23" s="23">
        <v>8510</v>
      </c>
      <c r="D23" s="23">
        <v>9734</v>
      </c>
      <c r="E23" s="23">
        <v>10371</v>
      </c>
      <c r="F23" s="23">
        <v>11137</v>
      </c>
      <c r="G23" s="23">
        <v>11198</v>
      </c>
      <c r="H23" s="23">
        <v>10159</v>
      </c>
      <c r="I23" s="23">
        <v>9907</v>
      </c>
      <c r="J23" s="23">
        <v>10688</v>
      </c>
      <c r="K23" s="23">
        <v>9262</v>
      </c>
      <c r="L23" s="23">
        <v>10719</v>
      </c>
      <c r="M23" s="24">
        <v>9231</v>
      </c>
      <c r="N23" s="11">
        <f t="shared" si="26"/>
        <v>120681</v>
      </c>
      <c r="O23" s="22">
        <v>9077</v>
      </c>
      <c r="P23" s="23">
        <v>7823</v>
      </c>
      <c r="Q23" s="23">
        <v>8518</v>
      </c>
      <c r="R23" s="23">
        <v>8714</v>
      </c>
      <c r="S23" s="23">
        <v>9294</v>
      </c>
      <c r="T23" s="23">
        <v>9405</v>
      </c>
      <c r="U23" s="23">
        <v>8156</v>
      </c>
      <c r="V23" s="23">
        <v>8914</v>
      </c>
      <c r="W23" s="23">
        <v>9776</v>
      </c>
      <c r="X23" s="23">
        <v>8354</v>
      </c>
      <c r="Y23" s="23">
        <v>9813</v>
      </c>
      <c r="Z23" s="24">
        <v>8660</v>
      </c>
      <c r="AA23" s="11">
        <f t="shared" si="27"/>
        <v>106504</v>
      </c>
      <c r="AB23" s="22">
        <v>8009</v>
      </c>
      <c r="AC23" s="23">
        <v>7723</v>
      </c>
      <c r="AD23" s="23">
        <v>8517</v>
      </c>
      <c r="AE23" s="23">
        <v>8766</v>
      </c>
      <c r="AF23" s="23">
        <v>9360</v>
      </c>
      <c r="AG23" s="23">
        <v>9128</v>
      </c>
      <c r="AH23" s="23">
        <v>8143</v>
      </c>
      <c r="AI23" s="23">
        <v>8522</v>
      </c>
      <c r="AJ23" s="23">
        <v>9543</v>
      </c>
      <c r="AK23" s="23">
        <v>8400</v>
      </c>
      <c r="AL23" s="23">
        <v>10176</v>
      </c>
      <c r="AM23" s="24">
        <v>8662</v>
      </c>
      <c r="AN23" s="11">
        <f t="shared" si="28"/>
        <v>104949</v>
      </c>
      <c r="AO23" s="22">
        <v>8421</v>
      </c>
      <c r="AP23" s="23">
        <v>7576</v>
      </c>
      <c r="AQ23" s="23">
        <v>8271</v>
      </c>
      <c r="AR23" s="23">
        <v>8192</v>
      </c>
      <c r="AS23" s="23">
        <v>8960</v>
      </c>
      <c r="AT23" s="23">
        <v>9222</v>
      </c>
      <c r="AU23" s="23">
        <v>8498</v>
      </c>
      <c r="AV23" s="23">
        <v>8630</v>
      </c>
      <c r="AW23" s="23">
        <v>9414</v>
      </c>
      <c r="AX23" s="23">
        <v>8654</v>
      </c>
      <c r="AY23" s="23">
        <v>10320</v>
      </c>
      <c r="AZ23" s="24">
        <v>7945</v>
      </c>
      <c r="BA23" s="11">
        <f t="shared" si="29"/>
        <v>104103</v>
      </c>
      <c r="BB23" s="22">
        <v>6430</v>
      </c>
      <c r="BC23" s="23">
        <v>5228</v>
      </c>
      <c r="BD23" s="23">
        <v>5612</v>
      </c>
      <c r="BE23" s="23">
        <v>7259</v>
      </c>
      <c r="BF23" s="23">
        <v>7397</v>
      </c>
      <c r="BG23" s="23">
        <v>8336</v>
      </c>
      <c r="BH23" s="23">
        <v>7029</v>
      </c>
      <c r="BI23" s="23">
        <v>7573</v>
      </c>
      <c r="BJ23" s="23">
        <v>8033</v>
      </c>
      <c r="BK23" s="23">
        <v>7677</v>
      </c>
      <c r="BL23" s="23">
        <v>8629</v>
      </c>
      <c r="BM23" s="24">
        <v>7611</v>
      </c>
      <c r="BN23" s="11">
        <f t="shared" si="30"/>
        <v>86814</v>
      </c>
    </row>
    <row r="24" spans="1:66" ht="35.25" customHeight="1" x14ac:dyDescent="0.4">
      <c r="A24" s="17" t="s">
        <v>22</v>
      </c>
      <c r="B24" s="19">
        <v>3059</v>
      </c>
      <c r="C24" s="20">
        <v>2523</v>
      </c>
      <c r="D24" s="20">
        <v>2450</v>
      </c>
      <c r="E24" s="20">
        <v>2593</v>
      </c>
      <c r="F24" s="20">
        <v>2898</v>
      </c>
      <c r="G24" s="20">
        <v>2830</v>
      </c>
      <c r="H24" s="20">
        <v>3336</v>
      </c>
      <c r="I24" s="20">
        <v>3103</v>
      </c>
      <c r="J24" s="20">
        <v>3557</v>
      </c>
      <c r="K24" s="20">
        <v>3227</v>
      </c>
      <c r="L24" s="20">
        <v>3401</v>
      </c>
      <c r="M24" s="21">
        <v>3234</v>
      </c>
      <c r="N24" s="8">
        <f t="shared" si="26"/>
        <v>36211</v>
      </c>
      <c r="O24" s="19">
        <v>3298</v>
      </c>
      <c r="P24" s="20">
        <v>2653</v>
      </c>
      <c r="Q24" s="20">
        <v>2552</v>
      </c>
      <c r="R24" s="20">
        <v>2649</v>
      </c>
      <c r="S24" s="20">
        <v>2967</v>
      </c>
      <c r="T24" s="20">
        <v>2718</v>
      </c>
      <c r="U24" s="20">
        <v>2717</v>
      </c>
      <c r="V24" s="20">
        <v>3318</v>
      </c>
      <c r="W24" s="20">
        <v>3361</v>
      </c>
      <c r="X24" s="20">
        <v>3330</v>
      </c>
      <c r="Y24" s="20">
        <v>3624</v>
      </c>
      <c r="Z24" s="21">
        <v>3116</v>
      </c>
      <c r="AA24" s="8">
        <f t="shared" si="27"/>
        <v>36303</v>
      </c>
      <c r="AB24" s="19">
        <v>3104</v>
      </c>
      <c r="AC24" s="20">
        <v>2381</v>
      </c>
      <c r="AD24" s="20">
        <v>2522</v>
      </c>
      <c r="AE24" s="20">
        <v>2705</v>
      </c>
      <c r="AF24" s="20">
        <v>3190</v>
      </c>
      <c r="AG24" s="20">
        <v>2897</v>
      </c>
      <c r="AH24" s="20">
        <v>3197</v>
      </c>
      <c r="AI24" s="20">
        <v>3133</v>
      </c>
      <c r="AJ24" s="20">
        <v>3626</v>
      </c>
      <c r="AK24" s="20">
        <v>3738</v>
      </c>
      <c r="AL24" s="20">
        <v>3551</v>
      </c>
      <c r="AM24" s="21">
        <v>3423</v>
      </c>
      <c r="AN24" s="8">
        <f t="shared" si="28"/>
        <v>37467</v>
      </c>
      <c r="AO24" s="19">
        <v>0</v>
      </c>
      <c r="AP24" s="20">
        <v>2569</v>
      </c>
      <c r="AQ24" s="20">
        <v>2511</v>
      </c>
      <c r="AR24" s="20">
        <v>2542</v>
      </c>
      <c r="AS24" s="20">
        <v>3103</v>
      </c>
      <c r="AT24" s="20">
        <v>2963</v>
      </c>
      <c r="AU24" s="20">
        <v>2972</v>
      </c>
      <c r="AV24" s="20">
        <v>3114</v>
      </c>
      <c r="AW24" s="20">
        <v>3197</v>
      </c>
      <c r="AX24" s="20">
        <v>3408</v>
      </c>
      <c r="AY24" s="20">
        <v>3468</v>
      </c>
      <c r="AZ24" s="21">
        <v>2817</v>
      </c>
      <c r="BA24" s="8">
        <f t="shared" si="29"/>
        <v>32664</v>
      </c>
      <c r="BB24" s="19">
        <v>2112</v>
      </c>
      <c r="BC24" s="20">
        <v>1301</v>
      </c>
      <c r="BD24" s="20">
        <v>1274</v>
      </c>
      <c r="BE24" s="20">
        <v>1504</v>
      </c>
      <c r="BF24" s="20">
        <v>1947</v>
      </c>
      <c r="BG24" s="20">
        <v>1921</v>
      </c>
      <c r="BH24" s="20">
        <v>2009</v>
      </c>
      <c r="BI24" s="20">
        <v>2262</v>
      </c>
      <c r="BJ24" s="20">
        <v>2301</v>
      </c>
      <c r="BK24" s="20">
        <v>2719</v>
      </c>
      <c r="BL24" s="20">
        <v>2711</v>
      </c>
      <c r="BM24" s="21">
        <v>2122</v>
      </c>
      <c r="BN24" s="8">
        <f t="shared" si="30"/>
        <v>24183</v>
      </c>
    </row>
    <row r="25" spans="1:66" ht="35.25" customHeight="1" x14ac:dyDescent="0.4">
      <c r="A25" s="18" t="s">
        <v>23</v>
      </c>
      <c r="B25" s="22">
        <v>6889</v>
      </c>
      <c r="C25" s="23">
        <v>5141</v>
      </c>
      <c r="D25" s="23">
        <v>5085</v>
      </c>
      <c r="E25" s="23">
        <v>7675</v>
      </c>
      <c r="F25" s="23">
        <v>11095</v>
      </c>
      <c r="G25" s="23">
        <v>12596</v>
      </c>
      <c r="H25" s="23">
        <v>9876</v>
      </c>
      <c r="I25" s="23">
        <v>6256</v>
      </c>
      <c r="J25" s="23">
        <v>5837</v>
      </c>
      <c r="K25" s="23">
        <v>5747</v>
      </c>
      <c r="L25" s="23">
        <v>4986</v>
      </c>
      <c r="M25" s="24">
        <v>4853</v>
      </c>
      <c r="N25" s="11">
        <f t="shared" si="26"/>
        <v>86036</v>
      </c>
      <c r="O25" s="22">
        <v>5600</v>
      </c>
      <c r="P25" s="23">
        <v>4167</v>
      </c>
      <c r="Q25" s="23">
        <v>3924</v>
      </c>
      <c r="R25" s="23">
        <v>6327</v>
      </c>
      <c r="S25" s="23">
        <v>10812</v>
      </c>
      <c r="T25" s="23">
        <v>11089</v>
      </c>
      <c r="U25" s="23">
        <v>6683</v>
      </c>
      <c r="V25" s="23">
        <v>4738</v>
      </c>
      <c r="W25" s="23">
        <v>5208</v>
      </c>
      <c r="X25" s="23">
        <v>5773</v>
      </c>
      <c r="Y25" s="23">
        <v>6081</v>
      </c>
      <c r="Z25" s="24">
        <v>5584</v>
      </c>
      <c r="AA25" s="11">
        <f t="shared" si="27"/>
        <v>75986</v>
      </c>
      <c r="AB25" s="22">
        <v>4305</v>
      </c>
      <c r="AC25" s="23">
        <v>3814</v>
      </c>
      <c r="AD25" s="23">
        <v>4864</v>
      </c>
      <c r="AE25" s="23">
        <v>7842</v>
      </c>
      <c r="AF25" s="23">
        <v>11290</v>
      </c>
      <c r="AG25" s="23">
        <v>10638</v>
      </c>
      <c r="AH25" s="23">
        <v>7012</v>
      </c>
      <c r="AI25" s="23">
        <v>4932</v>
      </c>
      <c r="AJ25" s="23">
        <v>4746</v>
      </c>
      <c r="AK25" s="23">
        <v>5303</v>
      </c>
      <c r="AL25" s="23">
        <v>6310</v>
      </c>
      <c r="AM25" s="24">
        <v>5781</v>
      </c>
      <c r="AN25" s="11">
        <f t="shared" si="28"/>
        <v>76837</v>
      </c>
      <c r="AO25" s="22">
        <v>5719</v>
      </c>
      <c r="AP25" s="23">
        <v>4640</v>
      </c>
      <c r="AQ25" s="23">
        <v>4164</v>
      </c>
      <c r="AR25" s="23">
        <v>5832</v>
      </c>
      <c r="AS25" s="23">
        <v>9707</v>
      </c>
      <c r="AT25" s="23">
        <v>10127</v>
      </c>
      <c r="AU25" s="23">
        <v>8619</v>
      </c>
      <c r="AV25" s="23">
        <v>5685</v>
      </c>
      <c r="AW25" s="23">
        <v>5156</v>
      </c>
      <c r="AX25" s="23">
        <v>5860</v>
      </c>
      <c r="AY25" s="23">
        <v>6571</v>
      </c>
      <c r="AZ25" s="24">
        <v>6227</v>
      </c>
      <c r="BA25" s="11">
        <f t="shared" si="29"/>
        <v>78307</v>
      </c>
      <c r="BB25" s="22">
        <v>4245</v>
      </c>
      <c r="BC25" s="23">
        <v>2838</v>
      </c>
      <c r="BD25" s="23">
        <v>2576</v>
      </c>
      <c r="BE25" s="23">
        <v>3978</v>
      </c>
      <c r="BF25" s="23">
        <v>5247</v>
      </c>
      <c r="BG25" s="23">
        <v>5838</v>
      </c>
      <c r="BH25" s="23">
        <v>4825</v>
      </c>
      <c r="BI25" s="23">
        <v>3383</v>
      </c>
      <c r="BJ25" s="23">
        <v>4007</v>
      </c>
      <c r="BK25" s="23">
        <v>4584</v>
      </c>
      <c r="BL25" s="23">
        <v>5367</v>
      </c>
      <c r="BM25" s="24">
        <v>4863</v>
      </c>
      <c r="BN25" s="11">
        <f t="shared" si="30"/>
        <v>51751</v>
      </c>
    </row>
    <row r="26" spans="1:66" ht="35.25" customHeight="1" x14ac:dyDescent="0.4">
      <c r="A26" s="17" t="s">
        <v>24</v>
      </c>
      <c r="B26" s="19">
        <v>4444</v>
      </c>
      <c r="C26" s="20">
        <v>3772</v>
      </c>
      <c r="D26" s="20">
        <v>4157</v>
      </c>
      <c r="E26" s="20">
        <v>4869</v>
      </c>
      <c r="F26" s="20">
        <v>5468</v>
      </c>
      <c r="G26" s="20">
        <v>5044</v>
      </c>
      <c r="H26" s="20">
        <v>4417</v>
      </c>
      <c r="I26" s="20">
        <v>5109</v>
      </c>
      <c r="J26" s="20">
        <v>6563</v>
      </c>
      <c r="K26" s="20">
        <v>6608</v>
      </c>
      <c r="L26" s="20">
        <v>7452</v>
      </c>
      <c r="M26" s="21">
        <v>5684</v>
      </c>
      <c r="N26" s="8">
        <f t="shared" si="26"/>
        <v>63587</v>
      </c>
      <c r="O26" s="19">
        <v>4846</v>
      </c>
      <c r="P26" s="20">
        <v>3709</v>
      </c>
      <c r="Q26" s="20">
        <v>4236</v>
      </c>
      <c r="R26" s="20">
        <v>4803</v>
      </c>
      <c r="S26" s="20">
        <v>5240</v>
      </c>
      <c r="T26" s="20">
        <v>4878</v>
      </c>
      <c r="U26" s="20">
        <v>4117</v>
      </c>
      <c r="V26" s="20">
        <v>5199</v>
      </c>
      <c r="W26" s="20">
        <v>6796</v>
      </c>
      <c r="X26" s="20">
        <v>6441</v>
      </c>
      <c r="Y26" s="20">
        <v>8402</v>
      </c>
      <c r="Z26" s="21">
        <v>5782</v>
      </c>
      <c r="AA26" s="8">
        <f t="shared" si="27"/>
        <v>64449</v>
      </c>
      <c r="AB26" s="19">
        <v>4311</v>
      </c>
      <c r="AC26" s="20">
        <v>3655</v>
      </c>
      <c r="AD26" s="20">
        <v>4299</v>
      </c>
      <c r="AE26" s="20">
        <v>5916</v>
      </c>
      <c r="AF26" s="20">
        <v>5915</v>
      </c>
      <c r="AG26" s="20">
        <v>4955</v>
      </c>
      <c r="AH26" s="20">
        <v>3980</v>
      </c>
      <c r="AI26" s="20">
        <v>4510</v>
      </c>
      <c r="AJ26" s="20">
        <v>6135</v>
      </c>
      <c r="AK26" s="20">
        <v>6245</v>
      </c>
      <c r="AL26" s="20">
        <v>7734</v>
      </c>
      <c r="AM26" s="21">
        <v>5818</v>
      </c>
      <c r="AN26" s="8">
        <f t="shared" si="28"/>
        <v>63473</v>
      </c>
      <c r="AO26" s="19">
        <v>4602</v>
      </c>
      <c r="AP26" s="20">
        <v>3382</v>
      </c>
      <c r="AQ26" s="20">
        <v>4079</v>
      </c>
      <c r="AR26" s="20">
        <v>4230</v>
      </c>
      <c r="AS26" s="20">
        <v>5346</v>
      </c>
      <c r="AT26" s="20">
        <v>5002</v>
      </c>
      <c r="AU26" s="20">
        <v>4032</v>
      </c>
      <c r="AV26" s="20">
        <v>4065</v>
      </c>
      <c r="AW26" s="20">
        <v>5983</v>
      </c>
      <c r="AX26" s="20">
        <v>5355</v>
      </c>
      <c r="AY26" s="20">
        <v>6500</v>
      </c>
      <c r="AZ26" s="21">
        <v>4595</v>
      </c>
      <c r="BA26" s="8">
        <f t="shared" si="29"/>
        <v>57171</v>
      </c>
      <c r="BB26" s="19">
        <v>3268</v>
      </c>
      <c r="BC26" s="20">
        <v>2143</v>
      </c>
      <c r="BD26" s="20">
        <v>2963</v>
      </c>
      <c r="BE26" s="20">
        <v>3317</v>
      </c>
      <c r="BF26" s="20">
        <v>4171</v>
      </c>
      <c r="BG26" s="20">
        <v>4162</v>
      </c>
      <c r="BH26" s="20">
        <v>3226</v>
      </c>
      <c r="BI26" s="20">
        <v>3717</v>
      </c>
      <c r="BJ26" s="20">
        <v>4701</v>
      </c>
      <c r="BK26" s="20">
        <v>5366</v>
      </c>
      <c r="BL26" s="20">
        <v>5691</v>
      </c>
      <c r="BM26" s="21">
        <v>4335</v>
      </c>
      <c r="BN26" s="8">
        <f t="shared" si="30"/>
        <v>47060</v>
      </c>
    </row>
    <row r="27" spans="1:66" ht="35.25" customHeight="1" x14ac:dyDescent="0.4">
      <c r="A27" s="17" t="s">
        <v>25</v>
      </c>
      <c r="B27" s="19">
        <v>6312</v>
      </c>
      <c r="C27" s="20">
        <v>5689</v>
      </c>
      <c r="D27" s="20">
        <v>6730</v>
      </c>
      <c r="E27" s="20">
        <v>6556</v>
      </c>
      <c r="F27" s="20">
        <v>6780</v>
      </c>
      <c r="G27" s="20">
        <v>6602</v>
      </c>
      <c r="H27" s="20">
        <v>6437</v>
      </c>
      <c r="I27" s="20">
        <v>6597</v>
      </c>
      <c r="J27" s="20">
        <v>6824</v>
      </c>
      <c r="K27" s="20">
        <v>6055</v>
      </c>
      <c r="L27" s="20">
        <v>7249</v>
      </c>
      <c r="M27" s="21">
        <v>6161</v>
      </c>
      <c r="N27" s="8">
        <f t="shared" si="26"/>
        <v>77992</v>
      </c>
      <c r="O27" s="19">
        <v>6395</v>
      </c>
      <c r="P27" s="20">
        <v>5622</v>
      </c>
      <c r="Q27" s="20">
        <v>6003</v>
      </c>
      <c r="R27" s="20">
        <v>5743</v>
      </c>
      <c r="S27" s="20">
        <v>6011</v>
      </c>
      <c r="T27" s="20">
        <v>5772</v>
      </c>
      <c r="U27" s="20">
        <v>5815</v>
      </c>
      <c r="V27" s="20">
        <v>6499</v>
      </c>
      <c r="W27" s="20">
        <v>6883</v>
      </c>
      <c r="X27" s="20">
        <v>5731</v>
      </c>
      <c r="Y27" s="20">
        <v>6492</v>
      </c>
      <c r="Z27" s="21">
        <v>5626</v>
      </c>
      <c r="AA27" s="8">
        <f t="shared" si="27"/>
        <v>72592</v>
      </c>
      <c r="AB27" s="19">
        <v>5204</v>
      </c>
      <c r="AC27" s="20">
        <v>4609</v>
      </c>
      <c r="AD27" s="20">
        <v>4994</v>
      </c>
      <c r="AE27" s="20">
        <v>5261</v>
      </c>
      <c r="AF27" s="20">
        <v>5436</v>
      </c>
      <c r="AG27" s="20">
        <v>5238</v>
      </c>
      <c r="AH27" s="20">
        <v>4890</v>
      </c>
      <c r="AI27" s="20">
        <v>5266</v>
      </c>
      <c r="AJ27" s="20">
        <v>6067</v>
      </c>
      <c r="AK27" s="20">
        <v>5162</v>
      </c>
      <c r="AL27" s="20">
        <v>6168</v>
      </c>
      <c r="AM27" s="21">
        <v>5424</v>
      </c>
      <c r="AN27" s="8">
        <f t="shared" si="28"/>
        <v>63719</v>
      </c>
      <c r="AO27" s="19">
        <v>5693</v>
      </c>
      <c r="AP27" s="20">
        <v>4788</v>
      </c>
      <c r="AQ27" s="20">
        <v>5337</v>
      </c>
      <c r="AR27" s="20">
        <v>5046</v>
      </c>
      <c r="AS27" s="20">
        <v>5145</v>
      </c>
      <c r="AT27" s="20">
        <v>5236</v>
      </c>
      <c r="AU27" s="20">
        <v>4736</v>
      </c>
      <c r="AV27" s="20">
        <v>5248</v>
      </c>
      <c r="AW27" s="20">
        <v>5926</v>
      </c>
      <c r="AX27" s="20">
        <v>5278</v>
      </c>
      <c r="AY27" s="20">
        <v>5810</v>
      </c>
      <c r="AZ27" s="21">
        <v>4971</v>
      </c>
      <c r="BA27" s="8">
        <f t="shared" si="29"/>
        <v>63214</v>
      </c>
      <c r="BB27" s="19">
        <v>4398</v>
      </c>
      <c r="BC27" s="20">
        <v>3272</v>
      </c>
      <c r="BD27" s="20">
        <v>3626</v>
      </c>
      <c r="BE27" s="20">
        <v>3813</v>
      </c>
      <c r="BF27" s="20">
        <v>3927</v>
      </c>
      <c r="BG27" s="20">
        <v>4066</v>
      </c>
      <c r="BH27" s="20">
        <v>3888</v>
      </c>
      <c r="BI27" s="20">
        <v>4421</v>
      </c>
      <c r="BJ27" s="20">
        <v>4952</v>
      </c>
      <c r="BK27" s="20">
        <v>4206</v>
      </c>
      <c r="BL27" s="20">
        <v>4551</v>
      </c>
      <c r="BM27" s="21">
        <v>4210</v>
      </c>
      <c r="BN27" s="8">
        <f t="shared" si="30"/>
        <v>49330</v>
      </c>
    </row>
    <row r="28" spans="1:66" ht="35.25" customHeight="1" x14ac:dyDescent="0.4">
      <c r="A28" s="17" t="s">
        <v>65</v>
      </c>
      <c r="B28" s="19">
        <f>SUM(B29:B30)</f>
        <v>39986</v>
      </c>
      <c r="C28" s="20">
        <f t="shared" ref="C28:M28" si="31">SUM(C29:C30)</f>
        <v>51972</v>
      </c>
      <c r="D28" s="20">
        <f t="shared" si="31"/>
        <v>56205</v>
      </c>
      <c r="E28" s="20">
        <f t="shared" si="31"/>
        <v>66084</v>
      </c>
      <c r="F28" s="20">
        <f t="shared" si="31"/>
        <v>68292</v>
      </c>
      <c r="G28" s="20">
        <f t="shared" si="31"/>
        <v>72614</v>
      </c>
      <c r="H28" s="20">
        <f t="shared" si="31"/>
        <v>60727</v>
      </c>
      <c r="I28" s="20">
        <f t="shared" si="31"/>
        <v>59623</v>
      </c>
      <c r="J28" s="20">
        <f t="shared" si="31"/>
        <v>57053</v>
      </c>
      <c r="K28" s="20">
        <f t="shared" si="31"/>
        <v>56311</v>
      </c>
      <c r="L28" s="20">
        <f t="shared" si="31"/>
        <v>62451</v>
      </c>
      <c r="M28" s="21">
        <f t="shared" si="31"/>
        <v>61996</v>
      </c>
      <c r="N28" s="8">
        <f>SUM(B28:M28)</f>
        <v>713314</v>
      </c>
      <c r="O28" s="19">
        <f>SUM(O29:O30)</f>
        <v>42338</v>
      </c>
      <c r="P28" s="20">
        <f t="shared" ref="P28" si="32">SUM(P29:P30)</f>
        <v>58834</v>
      </c>
      <c r="Q28" s="20">
        <f t="shared" ref="Q28" si="33">SUM(Q29:Q30)</f>
        <v>61730</v>
      </c>
      <c r="R28" s="20">
        <f t="shared" ref="R28" si="34">SUM(R29:R30)</f>
        <v>72401</v>
      </c>
      <c r="S28" s="20">
        <f t="shared" ref="S28" si="35">SUM(S29:S30)</f>
        <v>71556</v>
      </c>
      <c r="T28" s="20">
        <f t="shared" ref="T28" si="36">SUM(T29:T30)</f>
        <v>67760</v>
      </c>
      <c r="U28" s="20">
        <f t="shared" ref="U28" si="37">SUM(U29:U30)</f>
        <v>53117</v>
      </c>
      <c r="V28" s="20">
        <f t="shared" ref="V28" si="38">SUM(V29:V30)</f>
        <v>54473</v>
      </c>
      <c r="W28" s="20">
        <f t="shared" ref="W28" si="39">SUM(W29:W30)</f>
        <v>52252</v>
      </c>
      <c r="X28" s="20">
        <f t="shared" ref="X28" si="40">SUM(X29:X30)</f>
        <v>53844</v>
      </c>
      <c r="Y28" s="20">
        <f t="shared" ref="Y28" si="41">SUM(Y29:Y30)</f>
        <v>61519</v>
      </c>
      <c r="Z28" s="21">
        <f t="shared" ref="Z28" si="42">SUM(Z29:Z30)</f>
        <v>60075</v>
      </c>
      <c r="AA28" s="8">
        <f>SUM(O28:Z28)</f>
        <v>709899</v>
      </c>
      <c r="AB28" s="19">
        <f>SUM(AB29:AB30)</f>
        <v>45614</v>
      </c>
      <c r="AC28" s="20">
        <f t="shared" ref="AC28" si="43">SUM(AC29:AC30)</f>
        <v>49159</v>
      </c>
      <c r="AD28" s="20">
        <f t="shared" ref="AD28" si="44">SUM(AD29:AD30)</f>
        <v>52450</v>
      </c>
      <c r="AE28" s="20">
        <f t="shared" ref="AE28" si="45">SUM(AE29:AE30)</f>
        <v>60384</v>
      </c>
      <c r="AF28" s="20">
        <f t="shared" ref="AF28" si="46">SUM(AF29:AF30)</f>
        <v>57111</v>
      </c>
      <c r="AG28" s="20">
        <f t="shared" ref="AG28" si="47">SUM(AG29:AG30)</f>
        <v>53143</v>
      </c>
      <c r="AH28" s="20">
        <f t="shared" ref="AH28" si="48">SUM(AH29:AH30)</f>
        <v>45655</v>
      </c>
      <c r="AI28" s="20">
        <f t="shared" ref="AI28" si="49">SUM(AI29:AI30)</f>
        <v>39206</v>
      </c>
      <c r="AJ28" s="20">
        <f t="shared" ref="AJ28" si="50">SUM(AJ29:AJ30)</f>
        <v>41388</v>
      </c>
      <c r="AK28" s="20">
        <f t="shared" ref="AK28" si="51">SUM(AK29:AK30)</f>
        <v>46082</v>
      </c>
      <c r="AL28" s="20">
        <f t="shared" ref="AL28" si="52">SUM(AL29:AL30)</f>
        <v>47568</v>
      </c>
      <c r="AM28" s="21">
        <f>SUM(AM29:AM30)</f>
        <v>46796</v>
      </c>
      <c r="AN28" s="8">
        <f>SUM(AB28:AM28)</f>
        <v>584556</v>
      </c>
      <c r="AO28" s="19">
        <f>SUM(AO29:AO30)</f>
        <v>39271</v>
      </c>
      <c r="AP28" s="20">
        <f t="shared" ref="AP28" si="53">SUM(AP29:AP30)</f>
        <v>41775</v>
      </c>
      <c r="AQ28" s="20">
        <f t="shared" ref="AQ28" si="54">SUM(AQ29:AQ30)</f>
        <v>51549</v>
      </c>
      <c r="AR28" s="20">
        <f t="shared" ref="AR28" si="55">SUM(AR29:AR30)</f>
        <v>55044</v>
      </c>
      <c r="AS28" s="20">
        <f t="shared" ref="AS28" si="56">SUM(AS29:AS30)</f>
        <v>59692</v>
      </c>
      <c r="AT28" s="20">
        <f t="shared" ref="AT28" si="57">SUM(AT29:AT30)</f>
        <v>58570</v>
      </c>
      <c r="AU28" s="20">
        <f t="shared" ref="AU28" si="58">SUM(AU29:AU30)</f>
        <v>42401</v>
      </c>
      <c r="AV28" s="20">
        <f t="shared" ref="AV28" si="59">SUM(AV29:AV30)</f>
        <v>41320</v>
      </c>
      <c r="AW28" s="20">
        <f t="shared" ref="AW28" si="60">SUM(AW29:AW30)</f>
        <v>45007</v>
      </c>
      <c r="AX28" s="20">
        <f t="shared" ref="AX28" si="61">SUM(AX29:AX30)</f>
        <v>47784</v>
      </c>
      <c r="AY28" s="20">
        <f t="shared" ref="AY28" si="62">SUM(AY29:AY30)</f>
        <v>45559</v>
      </c>
      <c r="AZ28" s="21">
        <f t="shared" ref="AZ28" si="63">SUM(AZ29:AZ30)</f>
        <v>37784</v>
      </c>
      <c r="BA28" s="8">
        <f>SUM(AO28:AZ28)</f>
        <v>565756</v>
      </c>
      <c r="BB28" s="19">
        <f>SUM(BB29:BB30)</f>
        <v>22877</v>
      </c>
      <c r="BC28" s="20">
        <f t="shared" ref="BC28" si="64">SUM(BC29:BC30)</f>
        <v>30975</v>
      </c>
      <c r="BD28" s="20">
        <f t="shared" ref="BD28" si="65">SUM(BD29:BD30)</f>
        <v>41153</v>
      </c>
      <c r="BE28" s="20">
        <f t="shared" ref="BE28" si="66">SUM(BE29:BE30)</f>
        <v>45276</v>
      </c>
      <c r="BF28" s="20">
        <f t="shared" ref="BF28" si="67">SUM(BF29:BF30)</f>
        <v>54665</v>
      </c>
      <c r="BG28" s="20">
        <f t="shared" ref="BG28" si="68">SUM(BG29:BG30)</f>
        <v>46550</v>
      </c>
      <c r="BH28" s="20">
        <f t="shared" ref="BH28" si="69">SUM(BH29:BH30)</f>
        <v>35587</v>
      </c>
      <c r="BI28" s="20">
        <f t="shared" ref="BI28" si="70">SUM(BI29:BI30)</f>
        <v>34212</v>
      </c>
      <c r="BJ28" s="20">
        <f t="shared" ref="BJ28" si="71">SUM(BJ29:BJ30)</f>
        <v>41820</v>
      </c>
      <c r="BK28" s="20">
        <f t="shared" ref="BK28" si="72">SUM(BK29:BK30)</f>
        <v>45238</v>
      </c>
      <c r="BL28" s="20">
        <f t="shared" ref="BL28" si="73">SUM(BL29:BL30)</f>
        <v>46608</v>
      </c>
      <c r="BM28" s="21">
        <f t="shared" ref="BM28" si="74">SUM(BM29:BM30)</f>
        <v>43020</v>
      </c>
      <c r="BN28" s="8">
        <f>SUM(BB28:BM28)</f>
        <v>487981</v>
      </c>
    </row>
    <row r="29" spans="1:66" ht="35.25" customHeight="1" x14ac:dyDescent="0.4">
      <c r="A29" s="17" t="s">
        <v>41</v>
      </c>
      <c r="B29" s="19">
        <v>22944</v>
      </c>
      <c r="C29" s="20">
        <v>30818</v>
      </c>
      <c r="D29" s="20">
        <v>38697</v>
      </c>
      <c r="E29" s="20">
        <v>38369</v>
      </c>
      <c r="F29" s="20">
        <v>45499</v>
      </c>
      <c r="G29" s="20">
        <v>42019</v>
      </c>
      <c r="H29" s="20">
        <v>38474</v>
      </c>
      <c r="I29" s="20">
        <v>37013</v>
      </c>
      <c r="J29" s="20">
        <v>33293</v>
      </c>
      <c r="K29" s="20">
        <v>33893</v>
      </c>
      <c r="L29" s="20">
        <v>40042</v>
      </c>
      <c r="M29" s="21">
        <v>39122</v>
      </c>
      <c r="N29" s="8">
        <f t="shared" si="26"/>
        <v>440183</v>
      </c>
      <c r="O29" s="19">
        <v>25675</v>
      </c>
      <c r="P29" s="20">
        <v>36720</v>
      </c>
      <c r="Q29" s="20">
        <v>40807</v>
      </c>
      <c r="R29" s="20">
        <v>46464</v>
      </c>
      <c r="S29" s="20">
        <v>48000</v>
      </c>
      <c r="T29" s="20">
        <v>39850</v>
      </c>
      <c r="U29" s="20">
        <v>36415</v>
      </c>
      <c r="V29" s="20">
        <v>34975</v>
      </c>
      <c r="W29" s="20">
        <v>34046</v>
      </c>
      <c r="X29" s="20">
        <v>34968</v>
      </c>
      <c r="Y29" s="20">
        <v>37932</v>
      </c>
      <c r="Z29" s="21">
        <v>36197</v>
      </c>
      <c r="AA29" s="8">
        <f t="shared" si="27"/>
        <v>452049</v>
      </c>
      <c r="AB29" s="19">
        <v>26760</v>
      </c>
      <c r="AC29" s="20">
        <v>32256</v>
      </c>
      <c r="AD29" s="20">
        <v>32964</v>
      </c>
      <c r="AE29" s="20">
        <v>38530</v>
      </c>
      <c r="AF29" s="20">
        <v>37193</v>
      </c>
      <c r="AG29" s="20">
        <v>32762</v>
      </c>
      <c r="AH29" s="20">
        <v>30017</v>
      </c>
      <c r="AI29" s="20">
        <v>25015</v>
      </c>
      <c r="AJ29" s="20">
        <v>26062</v>
      </c>
      <c r="AK29" s="20">
        <v>28279</v>
      </c>
      <c r="AL29" s="20">
        <v>29530</v>
      </c>
      <c r="AM29" s="21">
        <v>26410</v>
      </c>
      <c r="AN29" s="8">
        <f t="shared" si="28"/>
        <v>365778</v>
      </c>
      <c r="AO29" s="19">
        <v>23803</v>
      </c>
      <c r="AP29" s="20">
        <v>25421</v>
      </c>
      <c r="AQ29" s="20">
        <v>32558</v>
      </c>
      <c r="AR29" s="20">
        <v>37378</v>
      </c>
      <c r="AS29" s="20">
        <v>33902</v>
      </c>
      <c r="AT29" s="20">
        <v>35460</v>
      </c>
      <c r="AU29" s="20">
        <v>27850</v>
      </c>
      <c r="AV29" s="20">
        <v>23510</v>
      </c>
      <c r="AW29" s="20">
        <v>29285</v>
      </c>
      <c r="AX29" s="20">
        <v>26602</v>
      </c>
      <c r="AY29" s="20">
        <v>26280</v>
      </c>
      <c r="AZ29" s="21">
        <v>26590</v>
      </c>
      <c r="BA29" s="8">
        <f t="shared" si="29"/>
        <v>348639</v>
      </c>
      <c r="BB29" s="19">
        <v>14381</v>
      </c>
      <c r="BC29" s="20">
        <v>21677</v>
      </c>
      <c r="BD29" s="20">
        <v>32002</v>
      </c>
      <c r="BE29" s="20">
        <v>29700</v>
      </c>
      <c r="BF29" s="20">
        <v>36804</v>
      </c>
      <c r="BG29" s="20">
        <v>30465</v>
      </c>
      <c r="BH29" s="20">
        <v>23402</v>
      </c>
      <c r="BI29" s="20">
        <v>22248</v>
      </c>
      <c r="BJ29" s="20">
        <v>27300</v>
      </c>
      <c r="BK29" s="20">
        <v>30994</v>
      </c>
      <c r="BL29" s="20">
        <v>29784</v>
      </c>
      <c r="BM29" s="21">
        <v>30528</v>
      </c>
      <c r="BN29" s="8">
        <f t="shared" si="30"/>
        <v>329285</v>
      </c>
    </row>
    <row r="30" spans="1:66" ht="35.25" customHeight="1" x14ac:dyDescent="0.4">
      <c r="A30" s="17" t="s">
        <v>42</v>
      </c>
      <c r="B30" s="19">
        <v>17042</v>
      </c>
      <c r="C30" s="20">
        <v>21154</v>
      </c>
      <c r="D30" s="20">
        <v>17508</v>
      </c>
      <c r="E30" s="20">
        <v>27715</v>
      </c>
      <c r="F30" s="20">
        <v>22793</v>
      </c>
      <c r="G30" s="20">
        <v>30595</v>
      </c>
      <c r="H30" s="20">
        <v>22253</v>
      </c>
      <c r="I30" s="20">
        <v>22610</v>
      </c>
      <c r="J30" s="20">
        <v>23760</v>
      </c>
      <c r="K30" s="20">
        <v>22418</v>
      </c>
      <c r="L30" s="20">
        <v>22409</v>
      </c>
      <c r="M30" s="21">
        <v>22874</v>
      </c>
      <c r="N30" s="8">
        <f t="shared" si="26"/>
        <v>273131</v>
      </c>
      <c r="O30" s="19">
        <v>16663</v>
      </c>
      <c r="P30" s="20">
        <v>22114</v>
      </c>
      <c r="Q30" s="20">
        <v>20923</v>
      </c>
      <c r="R30" s="20">
        <v>25937</v>
      </c>
      <c r="S30" s="20">
        <v>23556</v>
      </c>
      <c r="T30" s="20">
        <v>27910</v>
      </c>
      <c r="U30" s="20">
        <v>16702</v>
      </c>
      <c r="V30" s="20">
        <v>19498</v>
      </c>
      <c r="W30" s="20">
        <v>18206</v>
      </c>
      <c r="X30" s="20">
        <v>18876</v>
      </c>
      <c r="Y30" s="20">
        <v>23587</v>
      </c>
      <c r="Z30" s="21">
        <v>23878</v>
      </c>
      <c r="AA30" s="8">
        <f t="shared" si="27"/>
        <v>257850</v>
      </c>
      <c r="AB30" s="19">
        <v>18854</v>
      </c>
      <c r="AC30" s="20">
        <v>16903</v>
      </c>
      <c r="AD30" s="20">
        <v>19486</v>
      </c>
      <c r="AE30" s="20">
        <v>21854</v>
      </c>
      <c r="AF30" s="20">
        <v>19918</v>
      </c>
      <c r="AG30" s="20">
        <v>20381</v>
      </c>
      <c r="AH30" s="20">
        <v>15638</v>
      </c>
      <c r="AI30" s="20">
        <v>14191</v>
      </c>
      <c r="AJ30" s="20">
        <v>15326</v>
      </c>
      <c r="AK30" s="20">
        <v>17803</v>
      </c>
      <c r="AL30" s="20">
        <v>18038</v>
      </c>
      <c r="AM30" s="21">
        <v>20386</v>
      </c>
      <c r="AN30" s="8">
        <f t="shared" si="28"/>
        <v>218778</v>
      </c>
      <c r="AO30" s="45">
        <v>15468</v>
      </c>
      <c r="AP30" s="20">
        <v>16354</v>
      </c>
      <c r="AQ30" s="20">
        <v>18991</v>
      </c>
      <c r="AR30" s="20">
        <v>17666</v>
      </c>
      <c r="AS30" s="20">
        <v>25790</v>
      </c>
      <c r="AT30" s="20">
        <v>23110</v>
      </c>
      <c r="AU30" s="20">
        <v>14551</v>
      </c>
      <c r="AV30" s="20">
        <v>17810</v>
      </c>
      <c r="AW30" s="20">
        <v>15722</v>
      </c>
      <c r="AX30" s="20">
        <v>21182</v>
      </c>
      <c r="AY30" s="20">
        <v>19279</v>
      </c>
      <c r="AZ30" s="25">
        <v>11194</v>
      </c>
      <c r="BA30" s="8">
        <f t="shared" si="29"/>
        <v>217117</v>
      </c>
      <c r="BB30" s="19">
        <v>8496</v>
      </c>
      <c r="BC30" s="20">
        <v>9298</v>
      </c>
      <c r="BD30" s="20">
        <v>9151</v>
      </c>
      <c r="BE30" s="20">
        <v>15576</v>
      </c>
      <c r="BF30" s="20">
        <v>17861</v>
      </c>
      <c r="BG30" s="20">
        <v>16085</v>
      </c>
      <c r="BH30" s="20">
        <v>12185</v>
      </c>
      <c r="BI30" s="20">
        <v>11964</v>
      </c>
      <c r="BJ30" s="20">
        <v>14520</v>
      </c>
      <c r="BK30" s="20">
        <v>14244</v>
      </c>
      <c r="BL30" s="20">
        <v>16824</v>
      </c>
      <c r="BM30" s="21">
        <v>12492</v>
      </c>
      <c r="BN30" s="8">
        <f t="shared" si="30"/>
        <v>158696</v>
      </c>
    </row>
    <row r="31" spans="1:66" ht="35.25" customHeight="1" x14ac:dyDescent="0.4">
      <c r="A31" s="17" t="s">
        <v>26</v>
      </c>
      <c r="B31" s="19">
        <v>35400</v>
      </c>
      <c r="C31" s="20">
        <v>36088</v>
      </c>
      <c r="D31" s="20">
        <v>45047</v>
      </c>
      <c r="E31" s="20">
        <v>46622</v>
      </c>
      <c r="F31" s="20">
        <v>52411</v>
      </c>
      <c r="G31" s="20">
        <v>50165</v>
      </c>
      <c r="H31" s="20">
        <v>41777</v>
      </c>
      <c r="I31" s="20">
        <v>40382</v>
      </c>
      <c r="J31" s="20">
        <v>39298</v>
      </c>
      <c r="K31" s="20">
        <v>35126</v>
      </c>
      <c r="L31" s="20">
        <v>35473</v>
      </c>
      <c r="M31" s="21">
        <v>37416</v>
      </c>
      <c r="N31" s="8">
        <f t="shared" si="26"/>
        <v>495205</v>
      </c>
      <c r="O31" s="19">
        <v>38985</v>
      </c>
      <c r="P31" s="20">
        <v>35780</v>
      </c>
      <c r="Q31" s="20">
        <v>44041</v>
      </c>
      <c r="R31" s="20">
        <v>47656</v>
      </c>
      <c r="S31" s="20">
        <v>53136</v>
      </c>
      <c r="T31" s="20">
        <v>48313</v>
      </c>
      <c r="U31" s="20">
        <v>41380</v>
      </c>
      <c r="V31" s="20">
        <v>36268</v>
      </c>
      <c r="W31" s="20">
        <v>39710</v>
      </c>
      <c r="X31" s="20">
        <v>36613</v>
      </c>
      <c r="Y31" s="20">
        <v>35291</v>
      </c>
      <c r="Z31" s="21">
        <v>36547</v>
      </c>
      <c r="AA31" s="8">
        <f t="shared" si="27"/>
        <v>493720</v>
      </c>
      <c r="AB31" s="19">
        <v>34070</v>
      </c>
      <c r="AC31" s="20">
        <v>38809</v>
      </c>
      <c r="AD31" s="20">
        <v>44600</v>
      </c>
      <c r="AE31" s="20">
        <v>47825</v>
      </c>
      <c r="AF31" s="20">
        <v>52966</v>
      </c>
      <c r="AG31" s="20">
        <v>50158</v>
      </c>
      <c r="AH31" s="20">
        <v>43906</v>
      </c>
      <c r="AI31" s="20">
        <v>38154</v>
      </c>
      <c r="AJ31" s="20">
        <v>38425</v>
      </c>
      <c r="AK31" s="20">
        <v>31640</v>
      </c>
      <c r="AL31" s="20">
        <v>35142</v>
      </c>
      <c r="AM31" s="21">
        <v>35969</v>
      </c>
      <c r="AN31" s="8">
        <f t="shared" si="28"/>
        <v>491664</v>
      </c>
      <c r="AO31" s="20">
        <v>35015</v>
      </c>
      <c r="AP31" s="20">
        <v>42344</v>
      </c>
      <c r="AQ31" s="20">
        <v>42811</v>
      </c>
      <c r="AR31" s="20">
        <v>49185</v>
      </c>
      <c r="AS31" s="20">
        <v>48396</v>
      </c>
      <c r="AT31" s="20">
        <v>40965</v>
      </c>
      <c r="AU31" s="20">
        <v>33130</v>
      </c>
      <c r="AV31" s="20">
        <v>34645</v>
      </c>
      <c r="AW31" s="20">
        <v>29962</v>
      </c>
      <c r="AX31" s="20">
        <v>33110</v>
      </c>
      <c r="AY31" s="20">
        <v>27787</v>
      </c>
      <c r="AZ31" s="25">
        <v>22250</v>
      </c>
      <c r="BA31" s="8">
        <f t="shared" si="29"/>
        <v>439600</v>
      </c>
      <c r="BB31" s="19">
        <v>22250</v>
      </c>
      <c r="BC31" s="20">
        <v>17939</v>
      </c>
      <c r="BD31" s="20">
        <v>33765</v>
      </c>
      <c r="BE31" s="20">
        <v>36040</v>
      </c>
      <c r="BF31" s="20">
        <v>39534</v>
      </c>
      <c r="BG31" s="20">
        <v>41756</v>
      </c>
      <c r="BH31" s="20">
        <v>33832</v>
      </c>
      <c r="BI31" s="20">
        <v>28381</v>
      </c>
      <c r="BJ31" s="20">
        <v>30421</v>
      </c>
      <c r="BK31" s="20">
        <v>30520</v>
      </c>
      <c r="BL31" s="20">
        <v>30002</v>
      </c>
      <c r="BM31" s="21">
        <v>27166</v>
      </c>
      <c r="BN31" s="8">
        <f t="shared" si="30"/>
        <v>371606</v>
      </c>
    </row>
    <row r="32" spans="1:66" ht="35.25" customHeight="1" x14ac:dyDescent="0.4">
      <c r="A32" s="26" t="s">
        <v>27</v>
      </c>
      <c r="B32" s="27">
        <v>3993</v>
      </c>
      <c r="C32" s="28">
        <v>3918</v>
      </c>
      <c r="D32" s="28">
        <v>3756</v>
      </c>
      <c r="E32" s="28">
        <v>4868</v>
      </c>
      <c r="F32" s="28">
        <v>3218</v>
      </c>
      <c r="G32" s="28">
        <v>3837</v>
      </c>
      <c r="H32" s="28">
        <v>3380</v>
      </c>
      <c r="I32" s="28">
        <v>3902</v>
      </c>
      <c r="J32" s="28">
        <v>2398</v>
      </c>
      <c r="K32" s="28">
        <v>2655</v>
      </c>
      <c r="L32" s="28">
        <v>2972</v>
      </c>
      <c r="M32" s="29">
        <v>2802</v>
      </c>
      <c r="N32" s="34">
        <f t="shared" si="26"/>
        <v>41699</v>
      </c>
      <c r="O32" s="27">
        <v>4258</v>
      </c>
      <c r="P32" s="28">
        <v>3965</v>
      </c>
      <c r="Q32" s="28">
        <v>3261</v>
      </c>
      <c r="R32" s="28">
        <v>4897</v>
      </c>
      <c r="S32" s="28">
        <v>3304</v>
      </c>
      <c r="T32" s="28">
        <v>3518</v>
      </c>
      <c r="U32" s="28">
        <v>3697</v>
      </c>
      <c r="V32" s="28">
        <v>3602</v>
      </c>
      <c r="W32" s="28">
        <v>2973</v>
      </c>
      <c r="X32" s="28">
        <v>3262</v>
      </c>
      <c r="Y32" s="28">
        <v>3045</v>
      </c>
      <c r="Z32" s="29">
        <v>3317</v>
      </c>
      <c r="AA32" s="34">
        <f t="shared" si="27"/>
        <v>43099</v>
      </c>
      <c r="AB32" s="27">
        <v>3848</v>
      </c>
      <c r="AC32" s="28">
        <v>4537</v>
      </c>
      <c r="AD32" s="28">
        <v>4645</v>
      </c>
      <c r="AE32" s="28">
        <v>3227</v>
      </c>
      <c r="AF32" s="28">
        <v>3604</v>
      </c>
      <c r="AG32" s="28">
        <v>4725</v>
      </c>
      <c r="AH32" s="28">
        <v>6105</v>
      </c>
      <c r="AI32" s="28">
        <v>4845</v>
      </c>
      <c r="AJ32" s="28">
        <v>4254</v>
      </c>
      <c r="AK32" s="28">
        <v>4785</v>
      </c>
      <c r="AL32" s="28">
        <v>4412</v>
      </c>
      <c r="AM32" s="29">
        <v>4555</v>
      </c>
      <c r="AN32" s="34">
        <f t="shared" si="28"/>
        <v>53542</v>
      </c>
      <c r="AO32" s="27">
        <v>5118</v>
      </c>
      <c r="AP32" s="28">
        <v>5178</v>
      </c>
      <c r="AQ32" s="28">
        <v>5036</v>
      </c>
      <c r="AR32" s="28">
        <v>3973</v>
      </c>
      <c r="AS32" s="28">
        <v>2191</v>
      </c>
      <c r="AT32" s="28">
        <v>3509</v>
      </c>
      <c r="AU32" s="28">
        <v>3461</v>
      </c>
      <c r="AV32" s="28">
        <v>3587</v>
      </c>
      <c r="AW32" s="28">
        <v>3412</v>
      </c>
      <c r="AX32" s="28">
        <v>3514</v>
      </c>
      <c r="AY32" s="28">
        <v>3530</v>
      </c>
      <c r="AZ32" s="29">
        <v>3368</v>
      </c>
      <c r="BA32" s="34">
        <f t="shared" si="29"/>
        <v>45877</v>
      </c>
      <c r="BB32" s="27">
        <v>1548</v>
      </c>
      <c r="BC32" s="28">
        <v>1291</v>
      </c>
      <c r="BD32" s="28">
        <v>2794</v>
      </c>
      <c r="BE32" s="28">
        <v>3075</v>
      </c>
      <c r="BF32" s="28">
        <v>2667</v>
      </c>
      <c r="BG32" s="28">
        <v>3075</v>
      </c>
      <c r="BH32" s="28">
        <v>3059</v>
      </c>
      <c r="BI32" s="28">
        <v>2906</v>
      </c>
      <c r="BJ32" s="28">
        <v>3424</v>
      </c>
      <c r="BK32" s="28">
        <v>3342</v>
      </c>
      <c r="BL32" s="28">
        <v>2977</v>
      </c>
      <c r="BM32" s="29">
        <v>3549</v>
      </c>
      <c r="BN32" s="34">
        <f t="shared" si="30"/>
        <v>33707</v>
      </c>
    </row>
  </sheetData>
  <sheetProtection algorithmName="SHA-512" hashValue="pivX3KuWBErQ4XOg+ibbZ4lxg0tKO0IJHKfrGmqhe/DYBN/SZTXz0DjL1E4ZbgzMmCXzeKK4UvNupkyoeYCzdg==" saltValue="uKZxbkQPCDGPelTQZQbuPw==" spinCount="100000" sheet="1" objects="1" scenarios="1"/>
  <mergeCells count="8">
    <mergeCell ref="A19:A20"/>
    <mergeCell ref="AO19:BA19"/>
    <mergeCell ref="BB19:BN19"/>
    <mergeCell ref="B2:N2"/>
    <mergeCell ref="A2:A3"/>
    <mergeCell ref="B19:N19"/>
    <mergeCell ref="O19:AA19"/>
    <mergeCell ref="AB19:AN19"/>
  </mergeCells>
  <phoneticPr fontId="2"/>
  <pageMargins left="0.7" right="0.7" top="0.75" bottom="0.75" header="0.3" footer="0.3"/>
  <pageSetup paperSize="9" scale="43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➀電気使用量実績</vt:lpstr>
      <vt:lpstr>電気使用量実績データ</vt:lpstr>
      <vt:lpstr>'➀電気使用量実績'!Print_Area</vt:lpstr>
      <vt:lpstr>電気使用量実績データ!Print_Area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QJ084</dc:creator>
  <cp:lastModifiedBy>QJ084</cp:lastModifiedBy>
  <cp:lastPrinted>2021-10-13T09:08:09Z</cp:lastPrinted>
  <dcterms:created xsi:type="dcterms:W3CDTF">2021-09-14T02:18:18Z</dcterms:created>
  <dcterms:modified xsi:type="dcterms:W3CDTF">2021-10-28T05:04:13Z</dcterms:modified>
</cp:coreProperties>
</file>