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95" windowWidth="13620" windowHeight="7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<sst xmlns="http://schemas.openxmlformats.org/spreadsheetml/2006/main" count="141" uniqueCount="38">
  <si>
    <t>区　　分　／　項　　目</t>
  </si>
  <si>
    <t>被保険者</t>
  </si>
  <si>
    <t>件　　数</t>
  </si>
  <si>
    <t>日　　数</t>
  </si>
  <si>
    <t>費 用 額</t>
  </si>
  <si>
    <t>受 診 率</t>
  </si>
  <si>
    <t>1件当たり　           費用額</t>
  </si>
  <si>
    <t>1人当たり　           費用額</t>
  </si>
  <si>
    <t>1日当たり　          費用額</t>
  </si>
  <si>
    <t>単　　　　位</t>
  </si>
  <si>
    <t>人</t>
  </si>
  <si>
    <t>件</t>
  </si>
  <si>
    <t>日</t>
  </si>
  <si>
    <t>円</t>
  </si>
  <si>
    <t>％</t>
  </si>
  <si>
    <t>入　　　院</t>
  </si>
  <si>
    <t>一　　　般</t>
  </si>
  <si>
    <t>退 職 者</t>
  </si>
  <si>
    <t>計</t>
  </si>
  <si>
    <t>入　院　外</t>
  </si>
  <si>
    <t>歯　　　科</t>
  </si>
  <si>
    <t>診 療 費 計</t>
  </si>
  <si>
    <t xml:space="preserve">調　　　剤 </t>
  </si>
  <si>
    <t>食事療養</t>
  </si>
  <si>
    <t>訪問看護</t>
  </si>
  <si>
    <t>療　養　費</t>
  </si>
  <si>
    <t>食事差額</t>
  </si>
  <si>
    <t>療養諸費</t>
  </si>
  <si>
    <t>※ 診療費計は、入院・入院外・歯科の合計とする。</t>
  </si>
  <si>
    <t xml:space="preserve">※ 食事療養の件数・日数・一件当たり費用額・一日当たり費用額は、再掲である。 </t>
  </si>
  <si>
    <t>移送費</t>
  </si>
  <si>
    <t>※ 療養諸費は、診療費計・調剤・訪問看護・療養費・食事差額・移送費の合計とする。</t>
  </si>
  <si>
    <t>前期高齢者</t>
  </si>
  <si>
    <t>-</t>
  </si>
  <si>
    <t>（資料）市民生活部市民生活総室国民健康保険課調 （国民健康保険事業状況報告書）</t>
  </si>
  <si>
    <t>4　国民健康保険被保険者給付状況（平成23年度）</t>
  </si>
  <si>
    <t>-</t>
  </si>
  <si>
    <t>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</si>
</sst>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.00_);\(#,##0.00\)"/>
    <numFmt numFmtId="179" formatCode="#,##0.00_ "/>
    <numFmt numFmtId="180" formatCode="0_ "/>
    <numFmt numFmtId="181" formatCode="#,##0_);[Red]\(#,##0\)"/>
    <numFmt numFmtId="182" formatCode="#,##0.00_);[Red]\(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2" fillId="0" borderId="10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 shrinkToFit="1"/>
      <protection/>
    </xf>
    <xf numFmtId="3" fontId="2" fillId="0" borderId="10" xfId="60" applyNumberFormat="1" applyFont="1" applyFill="1" applyBorder="1" applyAlignment="1" applyProtection="1">
      <alignment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3" fontId="2" fillId="0" borderId="10" xfId="60" applyNumberFormat="1" applyFont="1" applyFill="1" applyBorder="1" applyAlignment="1" applyProtection="1">
      <alignment horizontal="right" shrinkToFit="1"/>
      <protection locked="0"/>
    </xf>
    <xf numFmtId="3" fontId="2" fillId="0" borderId="12" xfId="60" applyNumberFormat="1" applyFont="1" applyFill="1" applyBorder="1" applyAlignment="1" applyProtection="1">
      <alignment vertical="center"/>
      <protection locked="0"/>
    </xf>
    <xf numFmtId="3" fontId="2" fillId="0" borderId="13" xfId="60" applyNumberFormat="1" applyFont="1" applyFill="1" applyBorder="1" applyAlignment="1" applyProtection="1">
      <alignment vertical="center"/>
      <protection locked="0"/>
    </xf>
    <xf numFmtId="179" fontId="2" fillId="33" borderId="12" xfId="60" applyNumberFormat="1" applyFont="1" applyFill="1" applyBorder="1" applyAlignment="1" applyProtection="1">
      <alignment vertical="center"/>
      <protection/>
    </xf>
    <xf numFmtId="179" fontId="2" fillId="33" borderId="13" xfId="60" applyNumberFormat="1" applyFont="1" applyFill="1" applyBorder="1" applyAlignment="1" applyProtection="1">
      <alignment vertical="center"/>
      <protection/>
    </xf>
    <xf numFmtId="0" fontId="2" fillId="0" borderId="14" xfId="60" applyFont="1" applyBorder="1" applyAlignment="1" applyProtection="1">
      <alignment horizontal="left"/>
      <protection locked="0"/>
    </xf>
    <xf numFmtId="0" fontId="2" fillId="0" borderId="0" xfId="60" applyFont="1" applyAlignment="1" applyProtection="1">
      <alignment horizontal="left"/>
      <protection locked="0"/>
    </xf>
    <xf numFmtId="0" fontId="2" fillId="0" borderId="0" xfId="60" applyFont="1" applyFill="1" applyBorder="1" applyAlignment="1" applyProtection="1">
      <alignment horizontal="left" vertical="center"/>
      <protection locked="0"/>
    </xf>
    <xf numFmtId="3" fontId="2" fillId="0" borderId="12" xfId="60" applyNumberFormat="1" applyFont="1" applyFill="1" applyBorder="1" applyAlignment="1" applyProtection="1">
      <alignment vertical="center"/>
      <protection locked="0"/>
    </xf>
    <xf numFmtId="3" fontId="2" fillId="0" borderId="13" xfId="60" applyNumberFormat="1" applyFont="1" applyFill="1" applyBorder="1" applyAlignment="1" applyProtection="1">
      <alignment vertical="center"/>
      <protection locked="0"/>
    </xf>
    <xf numFmtId="0" fontId="0" fillId="0" borderId="15" xfId="60" applyFont="1" applyBorder="1" applyAlignment="1">
      <alignment horizontal="center" vertical="center" shrinkToFit="1"/>
      <protection/>
    </xf>
    <xf numFmtId="0" fontId="0" fillId="0" borderId="16" xfId="60" applyFont="1" applyBorder="1" applyAlignment="1">
      <alignment horizontal="center" vertical="center" shrinkToFit="1"/>
      <protection/>
    </xf>
    <xf numFmtId="0" fontId="0" fillId="0" borderId="17" xfId="60" applyFont="1" applyBorder="1" applyAlignment="1">
      <alignment horizontal="center" vertical="center" shrinkToFit="1"/>
      <protection/>
    </xf>
    <xf numFmtId="0" fontId="0" fillId="0" borderId="1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 shrinkToFit="1"/>
      <protection/>
    </xf>
    <xf numFmtId="0" fontId="0" fillId="0" borderId="20" xfId="60" applyFont="1" applyBorder="1" applyAlignment="1">
      <alignment horizontal="center" vertical="center" shrinkToFit="1"/>
      <protection/>
    </xf>
    <xf numFmtId="3" fontId="2" fillId="0" borderId="12" xfId="60" applyNumberFormat="1" applyFont="1" applyFill="1" applyBorder="1" applyAlignment="1" applyProtection="1">
      <alignment horizontal="right" vertical="center"/>
      <protection locked="0"/>
    </xf>
    <xf numFmtId="3" fontId="2" fillId="0" borderId="13" xfId="60" applyNumberFormat="1" applyFont="1" applyFill="1" applyBorder="1" applyAlignment="1" applyProtection="1">
      <alignment horizontal="right" vertical="center"/>
      <protection locked="0"/>
    </xf>
    <xf numFmtId="176" fontId="2" fillId="33" borderId="12" xfId="60" applyNumberFormat="1" applyFont="1" applyFill="1" applyBorder="1" applyAlignment="1" applyProtection="1">
      <alignment horizontal="right" vertical="center"/>
      <protection/>
    </xf>
    <xf numFmtId="176" fontId="2" fillId="33" borderId="13" xfId="60" applyNumberFormat="1" applyFont="1" applyFill="1" applyBorder="1" applyAlignment="1" applyProtection="1">
      <alignment horizontal="right" vertical="center"/>
      <protection/>
    </xf>
    <xf numFmtId="179" fontId="2" fillId="33" borderId="12" xfId="60" applyNumberFormat="1" applyFont="1" applyFill="1" applyBorder="1" applyAlignment="1" applyProtection="1">
      <alignment horizontal="right" vertical="center"/>
      <protection/>
    </xf>
    <xf numFmtId="179" fontId="2" fillId="33" borderId="13" xfId="60" applyNumberFormat="1" applyFont="1" applyFill="1" applyBorder="1" applyAlignment="1" applyProtection="1">
      <alignment horizontal="right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right" vertical="center"/>
      <protection/>
    </xf>
    <xf numFmtId="0" fontId="2" fillId="0" borderId="13" xfId="60" applyFont="1" applyBorder="1" applyAlignment="1">
      <alignment horizontal="right" vertical="center"/>
      <protection/>
    </xf>
    <xf numFmtId="0" fontId="2" fillId="0" borderId="22" xfId="60" applyFont="1" applyBorder="1" applyAlignment="1" applyProtection="1">
      <alignment horizontal="left" vertical="center"/>
      <protection locked="0"/>
    </xf>
    <xf numFmtId="0" fontId="0" fillId="0" borderId="15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23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23" xfId="60" applyFont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M52"/>
  <sheetViews>
    <sheetView tabSelected="1" zoomScaleSheetLayoutView="75" zoomScalePageLayoutView="0" workbookViewId="0" topLeftCell="A1">
      <selection activeCell="D19" sqref="D19"/>
    </sheetView>
  </sheetViews>
  <sheetFormatPr defaultColWidth="9.00390625" defaultRowHeight="13.5"/>
  <cols>
    <col min="1" max="1" width="8.625" style="2" customWidth="1"/>
    <col min="2" max="2" width="3.625" style="2" customWidth="1"/>
    <col min="3" max="4" width="9.625" style="2" customWidth="1"/>
    <col min="5" max="5" width="10.00390625" style="2" customWidth="1"/>
    <col min="6" max="7" width="5.125" style="2" customWidth="1"/>
    <col min="8" max="8" width="14.625" style="2" customWidth="1"/>
    <col min="9" max="9" width="5.625" style="2" customWidth="1"/>
    <col min="10" max="10" width="4.625" style="2" customWidth="1"/>
    <col min="11" max="12" width="9.625" style="2" customWidth="1"/>
    <col min="13" max="13" width="9.625" style="1" customWidth="1"/>
    <col min="14" max="15" width="9.00390625" style="1" customWidth="1"/>
    <col min="16" max="16384" width="9.00390625" style="2" customWidth="1"/>
  </cols>
  <sheetData>
    <row r="1" spans="1:13" s="1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13.5" customHeight="1">
      <c r="A2" s="37" t="s">
        <v>0</v>
      </c>
      <c r="B2" s="38"/>
      <c r="C2" s="39"/>
      <c r="D2" s="43" t="s">
        <v>1</v>
      </c>
      <c r="E2" s="43" t="s">
        <v>2</v>
      </c>
      <c r="F2" s="37" t="s">
        <v>3</v>
      </c>
      <c r="G2" s="39"/>
      <c r="H2" s="43" t="s">
        <v>4</v>
      </c>
      <c r="I2" s="37" t="s">
        <v>5</v>
      </c>
      <c r="J2" s="39"/>
      <c r="K2" s="45" t="s">
        <v>6</v>
      </c>
      <c r="L2" s="45" t="s">
        <v>7</v>
      </c>
      <c r="M2" s="45" t="s">
        <v>8</v>
      </c>
    </row>
    <row r="3" spans="1:13" ht="13.5">
      <c r="A3" s="40"/>
      <c r="B3" s="41"/>
      <c r="C3" s="42"/>
      <c r="D3" s="44"/>
      <c r="E3" s="44"/>
      <c r="F3" s="40"/>
      <c r="G3" s="42"/>
      <c r="H3" s="44"/>
      <c r="I3" s="40"/>
      <c r="J3" s="42"/>
      <c r="K3" s="46"/>
      <c r="L3" s="46"/>
      <c r="M3" s="46"/>
    </row>
    <row r="4" spans="1:13" ht="14.25">
      <c r="A4" s="31" t="s">
        <v>9</v>
      </c>
      <c r="B4" s="32"/>
      <c r="C4" s="33"/>
      <c r="D4" s="3" t="s">
        <v>10</v>
      </c>
      <c r="E4" s="3" t="s">
        <v>11</v>
      </c>
      <c r="F4" s="34" t="s">
        <v>12</v>
      </c>
      <c r="G4" s="35"/>
      <c r="H4" s="3" t="s">
        <v>13</v>
      </c>
      <c r="I4" s="34" t="s">
        <v>14</v>
      </c>
      <c r="J4" s="35"/>
      <c r="K4" s="3" t="s">
        <v>13</v>
      </c>
      <c r="L4" s="3" t="s">
        <v>13</v>
      </c>
      <c r="M4" s="3" t="s">
        <v>13</v>
      </c>
    </row>
    <row r="5" spans="1:13" ht="14.25">
      <c r="A5" s="19" t="s">
        <v>15</v>
      </c>
      <c r="B5" s="20"/>
      <c r="C5" s="4" t="s">
        <v>32</v>
      </c>
      <c r="D5" s="6">
        <v>17020</v>
      </c>
      <c r="E5" s="6">
        <v>4855</v>
      </c>
      <c r="F5" s="17">
        <v>69567</v>
      </c>
      <c r="G5" s="18"/>
      <c r="H5" s="9">
        <v>2593580196</v>
      </c>
      <c r="I5" s="12">
        <f aca="true" t="shared" si="0" ref="I5:I48">E5/D5*100</f>
        <v>28.525264394829613</v>
      </c>
      <c r="J5" s="13"/>
      <c r="K5" s="7">
        <f aca="true" t="shared" si="1" ref="K5:K36">H5/E5</f>
        <v>534208.0733264675</v>
      </c>
      <c r="L5" s="7">
        <f aca="true" t="shared" si="2" ref="L5:L36">H5/D5</f>
        <v>152384.26533490012</v>
      </c>
      <c r="M5" s="7">
        <f aca="true" t="shared" si="3" ref="M5:M20">H5/F5</f>
        <v>37281.75997240071</v>
      </c>
    </row>
    <row r="6" spans="1:13" ht="14.25">
      <c r="A6" s="21"/>
      <c r="B6" s="22"/>
      <c r="C6" s="4" t="s">
        <v>16</v>
      </c>
      <c r="D6" s="6">
        <v>36285</v>
      </c>
      <c r="E6" s="6">
        <v>5668</v>
      </c>
      <c r="F6" s="17">
        <v>105557</v>
      </c>
      <c r="G6" s="18"/>
      <c r="H6" s="9">
        <v>2617739565</v>
      </c>
      <c r="I6" s="12">
        <f t="shared" si="0"/>
        <v>15.620779936612925</v>
      </c>
      <c r="J6" s="13"/>
      <c r="K6" s="7">
        <f t="shared" si="1"/>
        <v>461845.37138320395</v>
      </c>
      <c r="L6" s="7">
        <f t="shared" si="2"/>
        <v>72143.84911120297</v>
      </c>
      <c r="M6" s="7">
        <f t="shared" si="3"/>
        <v>24799.298625387233</v>
      </c>
    </row>
    <row r="7" spans="1:13" ht="14.25">
      <c r="A7" s="21"/>
      <c r="B7" s="22"/>
      <c r="C7" s="4" t="s">
        <v>17</v>
      </c>
      <c r="D7" s="6">
        <v>2791</v>
      </c>
      <c r="E7" s="6">
        <v>618</v>
      </c>
      <c r="F7" s="17">
        <v>9284</v>
      </c>
      <c r="G7" s="18"/>
      <c r="H7" s="9">
        <v>348662350</v>
      </c>
      <c r="I7" s="12">
        <f t="shared" si="0"/>
        <v>22.14260121820136</v>
      </c>
      <c r="J7" s="13"/>
      <c r="K7" s="7">
        <f t="shared" si="1"/>
        <v>564178.5598705502</v>
      </c>
      <c r="L7" s="7">
        <f t="shared" si="2"/>
        <v>124923.80867072733</v>
      </c>
      <c r="M7" s="7">
        <f t="shared" si="3"/>
        <v>37555.186342093926</v>
      </c>
    </row>
    <row r="8" spans="1:13" ht="14.25">
      <c r="A8" s="23"/>
      <c r="B8" s="24"/>
      <c r="C8" s="4" t="s">
        <v>18</v>
      </c>
      <c r="D8" s="6">
        <f>SUM(D5:D7)</f>
        <v>56096</v>
      </c>
      <c r="E8" s="6">
        <f>SUM(E5:E7)</f>
        <v>11141</v>
      </c>
      <c r="F8" s="17">
        <f>SUM(F5:G7)</f>
        <v>184408</v>
      </c>
      <c r="G8" s="18"/>
      <c r="H8" s="9">
        <f>SUM(H5:H7)</f>
        <v>5559982111</v>
      </c>
      <c r="I8" s="12">
        <f t="shared" si="0"/>
        <v>19.86059612093554</v>
      </c>
      <c r="J8" s="13"/>
      <c r="K8" s="7">
        <f t="shared" si="1"/>
        <v>499055.9295395386</v>
      </c>
      <c r="L8" s="7">
        <f t="shared" si="2"/>
        <v>99115.48258342841</v>
      </c>
      <c r="M8" s="7">
        <f t="shared" si="3"/>
        <v>30150.43876079129</v>
      </c>
    </row>
    <row r="9" spans="1:13" ht="14.25">
      <c r="A9" s="19" t="s">
        <v>19</v>
      </c>
      <c r="B9" s="20"/>
      <c r="C9" s="4" t="s">
        <v>32</v>
      </c>
      <c r="D9" s="6">
        <f>$D$5</f>
        <v>17020</v>
      </c>
      <c r="E9" s="6">
        <v>225675</v>
      </c>
      <c r="F9" s="17">
        <v>383650</v>
      </c>
      <c r="G9" s="18"/>
      <c r="H9" s="9">
        <v>2991064491</v>
      </c>
      <c r="I9" s="12">
        <f t="shared" si="0"/>
        <v>1325.9400705052878</v>
      </c>
      <c r="J9" s="13"/>
      <c r="K9" s="7">
        <f t="shared" si="1"/>
        <v>13253.858384845464</v>
      </c>
      <c r="L9" s="7">
        <f t="shared" si="2"/>
        <v>175738.21921269095</v>
      </c>
      <c r="M9" s="7">
        <f t="shared" si="3"/>
        <v>7796.336481167731</v>
      </c>
    </row>
    <row r="10" spans="1:13" ht="14.25">
      <c r="A10" s="21"/>
      <c r="B10" s="22"/>
      <c r="C10" s="4" t="s">
        <v>16</v>
      </c>
      <c r="D10" s="6">
        <f>$D$6</f>
        <v>36285</v>
      </c>
      <c r="E10" s="6">
        <v>213350</v>
      </c>
      <c r="F10" s="17">
        <v>356537</v>
      </c>
      <c r="G10" s="18"/>
      <c r="H10" s="9">
        <v>2883188165</v>
      </c>
      <c r="I10" s="12">
        <f t="shared" si="0"/>
        <v>587.9840154333747</v>
      </c>
      <c r="J10" s="13"/>
      <c r="K10" s="7">
        <f t="shared" si="1"/>
        <v>13513.888750878838</v>
      </c>
      <c r="L10" s="7">
        <f t="shared" si="2"/>
        <v>79459.5057186165</v>
      </c>
      <c r="M10" s="7">
        <f t="shared" si="3"/>
        <v>8086.64504665715</v>
      </c>
    </row>
    <row r="11" spans="1:13" ht="14.25">
      <c r="A11" s="21"/>
      <c r="B11" s="22"/>
      <c r="C11" s="4" t="s">
        <v>17</v>
      </c>
      <c r="D11" s="6">
        <f>$D$7</f>
        <v>2791</v>
      </c>
      <c r="E11" s="6">
        <v>27713</v>
      </c>
      <c r="F11" s="17">
        <v>45121</v>
      </c>
      <c r="G11" s="18"/>
      <c r="H11" s="9">
        <v>435813940</v>
      </c>
      <c r="I11" s="12">
        <f t="shared" si="0"/>
        <v>992.9415979935508</v>
      </c>
      <c r="J11" s="13"/>
      <c r="K11" s="7">
        <f t="shared" si="1"/>
        <v>15725.974813264533</v>
      </c>
      <c r="L11" s="7">
        <f t="shared" si="2"/>
        <v>156149.74561089216</v>
      </c>
      <c r="M11" s="7">
        <f t="shared" si="3"/>
        <v>9658.78282839476</v>
      </c>
    </row>
    <row r="12" spans="1:13" ht="14.25">
      <c r="A12" s="23"/>
      <c r="B12" s="24"/>
      <c r="C12" s="4" t="s">
        <v>18</v>
      </c>
      <c r="D12" s="6">
        <f>SUM(D9:D11)</f>
        <v>56096</v>
      </c>
      <c r="E12" s="6">
        <f>SUM(E9:E11)</f>
        <v>466738</v>
      </c>
      <c r="F12" s="17">
        <f>SUM(F9:G11)</f>
        <v>785308</v>
      </c>
      <c r="G12" s="18"/>
      <c r="H12" s="9">
        <f>SUM(H9:H11)</f>
        <v>6310066596</v>
      </c>
      <c r="I12" s="12">
        <f t="shared" si="0"/>
        <v>832.034369652025</v>
      </c>
      <c r="J12" s="13"/>
      <c r="K12" s="7">
        <f t="shared" si="1"/>
        <v>13519.50472427786</v>
      </c>
      <c r="L12" s="7">
        <f t="shared" si="2"/>
        <v>112486.92591272105</v>
      </c>
      <c r="M12" s="7">
        <f t="shared" si="3"/>
        <v>8035.148751827309</v>
      </c>
    </row>
    <row r="13" spans="1:13" ht="14.25">
      <c r="A13" s="19" t="s">
        <v>20</v>
      </c>
      <c r="B13" s="20"/>
      <c r="C13" s="4" t="s">
        <v>32</v>
      </c>
      <c r="D13" s="6">
        <f>$D$5</f>
        <v>17020</v>
      </c>
      <c r="E13" s="6">
        <v>36247</v>
      </c>
      <c r="F13" s="17">
        <v>85686</v>
      </c>
      <c r="G13" s="18"/>
      <c r="H13" s="9">
        <v>548463920</v>
      </c>
      <c r="I13" s="12">
        <f t="shared" si="0"/>
        <v>212.96709753231494</v>
      </c>
      <c r="J13" s="13"/>
      <c r="K13" s="7">
        <f t="shared" si="1"/>
        <v>15131.291417220735</v>
      </c>
      <c r="L13" s="7">
        <f t="shared" si="2"/>
        <v>32224.67215041128</v>
      </c>
      <c r="M13" s="7">
        <f t="shared" si="3"/>
        <v>6400.858016478771</v>
      </c>
    </row>
    <row r="14" spans="1:13" ht="14.25">
      <c r="A14" s="21"/>
      <c r="B14" s="22"/>
      <c r="C14" s="4" t="s">
        <v>16</v>
      </c>
      <c r="D14" s="6">
        <f>$D$6</f>
        <v>36285</v>
      </c>
      <c r="E14" s="6">
        <v>45530</v>
      </c>
      <c r="F14" s="17">
        <v>98024</v>
      </c>
      <c r="G14" s="18"/>
      <c r="H14" s="9">
        <v>622527030</v>
      </c>
      <c r="I14" s="12">
        <f t="shared" si="0"/>
        <v>125.47884800881907</v>
      </c>
      <c r="J14" s="13"/>
      <c r="K14" s="7">
        <f t="shared" si="1"/>
        <v>13672.897649901164</v>
      </c>
      <c r="L14" s="7">
        <f t="shared" si="2"/>
        <v>17156.594460520875</v>
      </c>
      <c r="M14" s="7">
        <f t="shared" si="3"/>
        <v>6350.761344160614</v>
      </c>
    </row>
    <row r="15" spans="1:13" ht="14.25">
      <c r="A15" s="21"/>
      <c r="B15" s="22"/>
      <c r="C15" s="4" t="s">
        <v>17</v>
      </c>
      <c r="D15" s="6">
        <f>$D$7</f>
        <v>2791</v>
      </c>
      <c r="E15" s="6">
        <v>5235</v>
      </c>
      <c r="F15" s="17">
        <v>12248</v>
      </c>
      <c r="G15" s="18"/>
      <c r="H15" s="9">
        <v>76001370</v>
      </c>
      <c r="I15" s="12">
        <f t="shared" si="0"/>
        <v>187.5671802221426</v>
      </c>
      <c r="J15" s="13"/>
      <c r="K15" s="7">
        <f t="shared" si="1"/>
        <v>14517.93123209169</v>
      </c>
      <c r="L15" s="7">
        <f t="shared" si="2"/>
        <v>27230.87423862415</v>
      </c>
      <c r="M15" s="7">
        <f t="shared" si="3"/>
        <v>6205.206564337034</v>
      </c>
    </row>
    <row r="16" spans="1:13" ht="14.25">
      <c r="A16" s="23"/>
      <c r="B16" s="24"/>
      <c r="C16" s="5" t="s">
        <v>18</v>
      </c>
      <c r="D16" s="6">
        <f>SUM(D13:D15)</f>
        <v>56096</v>
      </c>
      <c r="E16" s="6">
        <f>SUM(E13:E15)</f>
        <v>87012</v>
      </c>
      <c r="F16" s="17">
        <f>SUM(F13:G15)</f>
        <v>195958</v>
      </c>
      <c r="G16" s="18"/>
      <c r="H16" s="9">
        <f>SUM(H13:H15)</f>
        <v>1246992320</v>
      </c>
      <c r="I16" s="12">
        <f t="shared" si="0"/>
        <v>155.1126640045636</v>
      </c>
      <c r="J16" s="13"/>
      <c r="K16" s="7">
        <f t="shared" si="1"/>
        <v>14331.268330804947</v>
      </c>
      <c r="L16" s="7">
        <f t="shared" si="2"/>
        <v>22229.612093553907</v>
      </c>
      <c r="M16" s="7">
        <f t="shared" si="3"/>
        <v>6363.569336286347</v>
      </c>
    </row>
    <row r="17" spans="1:13" ht="14.25">
      <c r="A17" s="19" t="s">
        <v>21</v>
      </c>
      <c r="B17" s="20"/>
      <c r="C17" s="4" t="s">
        <v>32</v>
      </c>
      <c r="D17" s="6">
        <f>$D$5</f>
        <v>17020</v>
      </c>
      <c r="E17" s="6">
        <f>E5+E9+E13</f>
        <v>266777</v>
      </c>
      <c r="F17" s="17">
        <f>F5+F9+F13</f>
        <v>538903</v>
      </c>
      <c r="G17" s="18">
        <f>G5+G9+G13</f>
        <v>0</v>
      </c>
      <c r="H17" s="9">
        <f>H5+H9+H13</f>
        <v>6133108607</v>
      </c>
      <c r="I17" s="12">
        <f t="shared" si="0"/>
        <v>1567.4324324324325</v>
      </c>
      <c r="J17" s="13"/>
      <c r="K17" s="7">
        <f t="shared" si="1"/>
        <v>22989.64531050278</v>
      </c>
      <c r="L17" s="7">
        <f t="shared" si="2"/>
        <v>360347.15669800236</v>
      </c>
      <c r="M17" s="7">
        <f t="shared" si="3"/>
        <v>11380.728270208183</v>
      </c>
    </row>
    <row r="18" spans="1:13" ht="14.25">
      <c r="A18" s="21"/>
      <c r="B18" s="22"/>
      <c r="C18" s="4" t="s">
        <v>16</v>
      </c>
      <c r="D18" s="6">
        <f>$D$6</f>
        <v>36285</v>
      </c>
      <c r="E18" s="6">
        <f aca="true" t="shared" si="4" ref="E18:H19">E6+E10+E14</f>
        <v>264548</v>
      </c>
      <c r="F18" s="17">
        <f t="shared" si="4"/>
        <v>560118</v>
      </c>
      <c r="G18" s="18">
        <f t="shared" si="4"/>
        <v>0</v>
      </c>
      <c r="H18" s="9">
        <f t="shared" si="4"/>
        <v>6123454760</v>
      </c>
      <c r="I18" s="12">
        <f t="shared" si="0"/>
        <v>729.0836433788066</v>
      </c>
      <c r="J18" s="13"/>
      <c r="K18" s="7">
        <f t="shared" si="1"/>
        <v>23146.85712989703</v>
      </c>
      <c r="L18" s="7">
        <f t="shared" si="2"/>
        <v>168759.94929034036</v>
      </c>
      <c r="M18" s="7">
        <f t="shared" si="3"/>
        <v>10932.437022198894</v>
      </c>
    </row>
    <row r="19" spans="1:13" ht="14.25">
      <c r="A19" s="21"/>
      <c r="B19" s="22"/>
      <c r="C19" s="4" t="s">
        <v>17</v>
      </c>
      <c r="D19" s="6">
        <f>$D$7</f>
        <v>2791</v>
      </c>
      <c r="E19" s="6">
        <f t="shared" si="4"/>
        <v>33566</v>
      </c>
      <c r="F19" s="10">
        <f t="shared" si="4"/>
        <v>66653</v>
      </c>
      <c r="G19" s="11">
        <f t="shared" si="4"/>
        <v>0</v>
      </c>
      <c r="H19" s="9">
        <f t="shared" si="4"/>
        <v>860477660</v>
      </c>
      <c r="I19" s="12">
        <f t="shared" si="0"/>
        <v>1202.6513794338946</v>
      </c>
      <c r="J19" s="13"/>
      <c r="K19" s="7">
        <f t="shared" si="1"/>
        <v>25635.39474468212</v>
      </c>
      <c r="L19" s="7">
        <f t="shared" si="2"/>
        <v>308304.4285202436</v>
      </c>
      <c r="M19" s="7">
        <f t="shared" si="3"/>
        <v>12909.811411339324</v>
      </c>
    </row>
    <row r="20" spans="1:13" ht="14.25">
      <c r="A20" s="23"/>
      <c r="B20" s="24"/>
      <c r="C20" s="4" t="s">
        <v>18</v>
      </c>
      <c r="D20" s="6">
        <f>SUM(D17:D19)</f>
        <v>56096</v>
      </c>
      <c r="E20" s="6">
        <f>SUM(E17:E19)</f>
        <v>564891</v>
      </c>
      <c r="F20" s="17">
        <f>SUM(F17:G19)</f>
        <v>1165674</v>
      </c>
      <c r="G20" s="18"/>
      <c r="H20" s="9">
        <f>SUM(H17:H19)</f>
        <v>13117041027</v>
      </c>
      <c r="I20" s="12">
        <f t="shared" si="0"/>
        <v>1007.0076297775242</v>
      </c>
      <c r="J20" s="13"/>
      <c r="K20" s="7">
        <f t="shared" si="1"/>
        <v>23220.481521213827</v>
      </c>
      <c r="L20" s="7">
        <f t="shared" si="2"/>
        <v>233832.02058970337</v>
      </c>
      <c r="M20" s="7">
        <f t="shared" si="3"/>
        <v>11252.752507991085</v>
      </c>
    </row>
    <row r="21" spans="1:13" ht="14.25">
      <c r="A21" s="19" t="s">
        <v>22</v>
      </c>
      <c r="B21" s="20"/>
      <c r="C21" s="4" t="s">
        <v>32</v>
      </c>
      <c r="D21" s="6">
        <f>$D$5</f>
        <v>17020</v>
      </c>
      <c r="E21" s="6">
        <v>141560</v>
      </c>
      <c r="F21" s="17">
        <v>173734</v>
      </c>
      <c r="G21" s="18"/>
      <c r="H21" s="9">
        <v>1699852940</v>
      </c>
      <c r="I21" s="12">
        <f t="shared" si="0"/>
        <v>831.7273795534666</v>
      </c>
      <c r="J21" s="13"/>
      <c r="K21" s="7">
        <f t="shared" si="1"/>
        <v>12008.00324950551</v>
      </c>
      <c r="L21" s="7">
        <f t="shared" si="2"/>
        <v>99873.85076380729</v>
      </c>
      <c r="M21" s="8" t="s">
        <v>33</v>
      </c>
    </row>
    <row r="22" spans="1:13" ht="14.25">
      <c r="A22" s="21"/>
      <c r="B22" s="22"/>
      <c r="C22" s="4" t="s">
        <v>16</v>
      </c>
      <c r="D22" s="6">
        <f>$D$6</f>
        <v>36285</v>
      </c>
      <c r="E22" s="6">
        <v>128262</v>
      </c>
      <c r="F22" s="17">
        <v>165134</v>
      </c>
      <c r="G22" s="18"/>
      <c r="H22" s="9">
        <v>1310215455</v>
      </c>
      <c r="I22" s="12">
        <f t="shared" si="0"/>
        <v>353.4849111202976</v>
      </c>
      <c r="J22" s="13"/>
      <c r="K22" s="7">
        <f t="shared" si="1"/>
        <v>10215.149108855312</v>
      </c>
      <c r="L22" s="7">
        <f t="shared" si="2"/>
        <v>36109.010748243076</v>
      </c>
      <c r="M22" s="8" t="s">
        <v>33</v>
      </c>
    </row>
    <row r="23" spans="1:13" ht="14.25">
      <c r="A23" s="21"/>
      <c r="B23" s="22"/>
      <c r="C23" s="4" t="s">
        <v>17</v>
      </c>
      <c r="D23" s="6">
        <f>$D$7</f>
        <v>2791</v>
      </c>
      <c r="E23" s="6">
        <v>17074</v>
      </c>
      <c r="F23" s="17">
        <v>20437</v>
      </c>
      <c r="G23" s="18"/>
      <c r="H23" s="9">
        <v>205715390</v>
      </c>
      <c r="I23" s="12">
        <f t="shared" si="0"/>
        <v>611.7520601934791</v>
      </c>
      <c r="J23" s="13"/>
      <c r="K23" s="7">
        <f t="shared" si="1"/>
        <v>12048.459060559915</v>
      </c>
      <c r="L23" s="7">
        <f t="shared" si="2"/>
        <v>73706.69652454318</v>
      </c>
      <c r="M23" s="8" t="s">
        <v>33</v>
      </c>
    </row>
    <row r="24" spans="1:13" ht="14.25">
      <c r="A24" s="23"/>
      <c r="B24" s="24"/>
      <c r="C24" s="5" t="s">
        <v>18</v>
      </c>
      <c r="D24" s="6">
        <f>SUM(D21:D23)</f>
        <v>56096</v>
      </c>
      <c r="E24" s="6">
        <f>SUM(E21:E23)</f>
        <v>286896</v>
      </c>
      <c r="F24" s="25" t="s">
        <v>33</v>
      </c>
      <c r="G24" s="26"/>
      <c r="H24" s="9">
        <f>SUM(H21:H23)</f>
        <v>3215783785</v>
      </c>
      <c r="I24" s="12">
        <f t="shared" si="0"/>
        <v>511.43753565316604</v>
      </c>
      <c r="J24" s="13"/>
      <c r="K24" s="7">
        <f t="shared" si="1"/>
        <v>11208.88330614578</v>
      </c>
      <c r="L24" s="7">
        <f t="shared" si="2"/>
        <v>57326.4365551911</v>
      </c>
      <c r="M24" s="8" t="s">
        <v>33</v>
      </c>
    </row>
    <row r="25" spans="1:13" ht="14.25">
      <c r="A25" s="19" t="s">
        <v>23</v>
      </c>
      <c r="B25" s="20"/>
      <c r="C25" s="4" t="s">
        <v>32</v>
      </c>
      <c r="D25" s="6">
        <f>$D$5</f>
        <v>17020</v>
      </c>
      <c r="E25" s="6">
        <v>7946</v>
      </c>
      <c r="F25" s="17">
        <v>175154</v>
      </c>
      <c r="G25" s="18"/>
      <c r="H25" s="9">
        <v>118937511</v>
      </c>
      <c r="I25" s="12">
        <f t="shared" si="0"/>
        <v>46.68625146886016</v>
      </c>
      <c r="J25" s="13"/>
      <c r="K25" s="7">
        <f t="shared" si="1"/>
        <v>14968.224389630002</v>
      </c>
      <c r="L25" s="7">
        <f t="shared" si="2"/>
        <v>6988.102878965922</v>
      </c>
      <c r="M25" s="7">
        <f aca="true" t="shared" si="5" ref="M25:M32">H25/F25</f>
        <v>679.0453600831269</v>
      </c>
    </row>
    <row r="26" spans="1:13" ht="14.25">
      <c r="A26" s="21"/>
      <c r="B26" s="22"/>
      <c r="C26" s="4" t="s">
        <v>16</v>
      </c>
      <c r="D26" s="6">
        <f>$D$6</f>
        <v>36285</v>
      </c>
      <c r="E26" s="6">
        <v>2085</v>
      </c>
      <c r="F26" s="17">
        <v>285945</v>
      </c>
      <c r="G26" s="18"/>
      <c r="H26" s="9">
        <v>184592072</v>
      </c>
      <c r="I26" s="12">
        <f t="shared" si="0"/>
        <v>5.746176105828855</v>
      </c>
      <c r="J26" s="13"/>
      <c r="K26" s="7">
        <f t="shared" si="1"/>
        <v>88533.36786570743</v>
      </c>
      <c r="L26" s="7">
        <f t="shared" si="2"/>
        <v>5087.283229984842</v>
      </c>
      <c r="M26" s="7">
        <f t="shared" si="5"/>
        <v>645.5509695920545</v>
      </c>
    </row>
    <row r="27" spans="1:13" ht="14.25">
      <c r="A27" s="21"/>
      <c r="B27" s="22"/>
      <c r="C27" s="4" t="s">
        <v>17</v>
      </c>
      <c r="D27" s="6">
        <f>$D$7</f>
        <v>2791</v>
      </c>
      <c r="E27" s="6">
        <v>591</v>
      </c>
      <c r="F27" s="17">
        <v>22609</v>
      </c>
      <c r="G27" s="18"/>
      <c r="H27" s="9">
        <v>19210814</v>
      </c>
      <c r="I27" s="12">
        <f t="shared" si="0"/>
        <v>21.175206019347904</v>
      </c>
      <c r="J27" s="13"/>
      <c r="K27" s="7">
        <f t="shared" si="1"/>
        <v>32505.60744500846</v>
      </c>
      <c r="L27" s="7">
        <f t="shared" si="2"/>
        <v>6883.129344321032</v>
      </c>
      <c r="M27" s="7">
        <f t="shared" si="5"/>
        <v>849.6976425317351</v>
      </c>
    </row>
    <row r="28" spans="1:13" ht="14.25">
      <c r="A28" s="23"/>
      <c r="B28" s="24"/>
      <c r="C28" s="5" t="s">
        <v>18</v>
      </c>
      <c r="D28" s="6">
        <f>SUM(D25:D27)</f>
        <v>56096</v>
      </c>
      <c r="E28" s="6">
        <f>SUM(E25:E27)</f>
        <v>10622</v>
      </c>
      <c r="F28" s="17">
        <f>SUM(F25:G27)</f>
        <v>483708</v>
      </c>
      <c r="G28" s="18"/>
      <c r="H28" s="9">
        <f>SUM(H25:H27)</f>
        <v>322740397</v>
      </c>
      <c r="I28" s="12">
        <f t="shared" si="0"/>
        <v>18.935396463205933</v>
      </c>
      <c r="J28" s="13"/>
      <c r="K28" s="7">
        <f t="shared" si="1"/>
        <v>30384.145829410656</v>
      </c>
      <c r="L28" s="7">
        <f t="shared" si="2"/>
        <v>5753.358474757559</v>
      </c>
      <c r="M28" s="7">
        <f t="shared" si="5"/>
        <v>667.2215406815682</v>
      </c>
    </row>
    <row r="29" spans="1:13" ht="14.25">
      <c r="A29" s="19" t="s">
        <v>24</v>
      </c>
      <c r="B29" s="20"/>
      <c r="C29" s="4" t="s">
        <v>32</v>
      </c>
      <c r="D29" s="6">
        <f>$D$5</f>
        <v>17020</v>
      </c>
      <c r="E29" s="6">
        <v>152</v>
      </c>
      <c r="F29" s="17">
        <v>1294</v>
      </c>
      <c r="G29" s="18"/>
      <c r="H29" s="9">
        <v>12750950</v>
      </c>
      <c r="I29" s="12">
        <f t="shared" si="0"/>
        <v>0.8930669800235017</v>
      </c>
      <c r="J29" s="13"/>
      <c r="K29" s="7">
        <f t="shared" si="1"/>
        <v>83887.82894736843</v>
      </c>
      <c r="L29" s="7">
        <f t="shared" si="2"/>
        <v>749.1745005875441</v>
      </c>
      <c r="M29" s="7">
        <f t="shared" si="5"/>
        <v>9853.902627511592</v>
      </c>
    </row>
    <row r="30" spans="1:13" ht="14.25">
      <c r="A30" s="21"/>
      <c r="B30" s="22"/>
      <c r="C30" s="4" t="s">
        <v>16</v>
      </c>
      <c r="D30" s="6">
        <f>$D$6</f>
        <v>36285</v>
      </c>
      <c r="E30" s="6">
        <v>378</v>
      </c>
      <c r="F30" s="17">
        <v>3252</v>
      </c>
      <c r="G30" s="18"/>
      <c r="H30" s="9">
        <v>35298850</v>
      </c>
      <c r="I30" s="12">
        <f t="shared" si="0"/>
        <v>1.04175279040926</v>
      </c>
      <c r="J30" s="13"/>
      <c r="K30" s="7">
        <f t="shared" si="1"/>
        <v>93383.20105820106</v>
      </c>
      <c r="L30" s="7">
        <f t="shared" si="2"/>
        <v>972.8221027972992</v>
      </c>
      <c r="M30" s="7">
        <f t="shared" si="5"/>
        <v>10854.504920049201</v>
      </c>
    </row>
    <row r="31" spans="1:13" ht="14.25">
      <c r="A31" s="21"/>
      <c r="B31" s="22"/>
      <c r="C31" s="4" t="s">
        <v>17</v>
      </c>
      <c r="D31" s="6">
        <f>$D$7</f>
        <v>2791</v>
      </c>
      <c r="E31" s="8">
        <v>16</v>
      </c>
      <c r="F31" s="25">
        <v>64</v>
      </c>
      <c r="G31" s="26"/>
      <c r="H31" s="8">
        <v>780925</v>
      </c>
      <c r="I31" s="29">
        <f>E31/D31*100</f>
        <v>0.573271228950197</v>
      </c>
      <c r="J31" s="30"/>
      <c r="K31" s="8">
        <f>H31/E31</f>
        <v>48807.8125</v>
      </c>
      <c r="L31" s="8">
        <f>H31/D31</f>
        <v>279.8011465424579</v>
      </c>
      <c r="M31" s="7">
        <f>H31/F31</f>
        <v>12201.953125</v>
      </c>
    </row>
    <row r="32" spans="1:13" ht="14.25">
      <c r="A32" s="23"/>
      <c r="B32" s="24"/>
      <c r="C32" s="5" t="s">
        <v>18</v>
      </c>
      <c r="D32" s="6">
        <f>SUM(D29:D31)</f>
        <v>56096</v>
      </c>
      <c r="E32" s="6">
        <f>SUM(E29:E31)</f>
        <v>546</v>
      </c>
      <c r="F32" s="17">
        <f>SUM(F29:F31)</f>
        <v>4610</v>
      </c>
      <c r="G32" s="18"/>
      <c r="H32" s="9">
        <f>SUM(H29:H31)</f>
        <v>48830725</v>
      </c>
      <c r="I32" s="12">
        <f t="shared" si="0"/>
        <v>0.9733314318311466</v>
      </c>
      <c r="J32" s="13"/>
      <c r="K32" s="7">
        <f t="shared" si="1"/>
        <v>89433.56227106227</v>
      </c>
      <c r="L32" s="7">
        <f t="shared" si="2"/>
        <v>870.4849721905305</v>
      </c>
      <c r="M32" s="7">
        <f t="shared" si="5"/>
        <v>10592.348156182212</v>
      </c>
    </row>
    <row r="33" spans="1:13" ht="14.25">
      <c r="A33" s="19" t="s">
        <v>25</v>
      </c>
      <c r="B33" s="20"/>
      <c r="C33" s="4" t="s">
        <v>32</v>
      </c>
      <c r="D33" s="6">
        <f>$D$5</f>
        <v>17020</v>
      </c>
      <c r="E33" s="6">
        <v>10558</v>
      </c>
      <c r="F33" s="25" t="s">
        <v>36</v>
      </c>
      <c r="G33" s="26"/>
      <c r="H33" s="9">
        <v>130188326</v>
      </c>
      <c r="I33" s="12">
        <f t="shared" si="0"/>
        <v>62.03290246768508</v>
      </c>
      <c r="J33" s="13"/>
      <c r="K33" s="7">
        <f t="shared" si="1"/>
        <v>12330.775336237924</v>
      </c>
      <c r="L33" s="7">
        <f t="shared" si="2"/>
        <v>7649.137837837838</v>
      </c>
      <c r="M33" s="8" t="s">
        <v>33</v>
      </c>
    </row>
    <row r="34" spans="1:13" ht="14.25">
      <c r="A34" s="21"/>
      <c r="B34" s="22"/>
      <c r="C34" s="4" t="s">
        <v>16</v>
      </c>
      <c r="D34" s="6">
        <f>$D$6</f>
        <v>36285</v>
      </c>
      <c r="E34" s="6">
        <v>12742</v>
      </c>
      <c r="F34" s="25" t="s">
        <v>36</v>
      </c>
      <c r="G34" s="26"/>
      <c r="H34" s="9">
        <v>115569351</v>
      </c>
      <c r="I34" s="12">
        <f t="shared" si="0"/>
        <v>35.11643929998622</v>
      </c>
      <c r="J34" s="13"/>
      <c r="K34" s="7">
        <f t="shared" si="1"/>
        <v>9069.953774917596</v>
      </c>
      <c r="L34" s="7">
        <f t="shared" si="2"/>
        <v>3185.044811905746</v>
      </c>
      <c r="M34" s="8" t="s">
        <v>33</v>
      </c>
    </row>
    <row r="35" spans="1:13" ht="14.25">
      <c r="A35" s="21"/>
      <c r="B35" s="22"/>
      <c r="C35" s="4" t="s">
        <v>17</v>
      </c>
      <c r="D35" s="6">
        <f>$D$7</f>
        <v>2791</v>
      </c>
      <c r="E35" s="6">
        <v>1471</v>
      </c>
      <c r="F35" s="25" t="s">
        <v>36</v>
      </c>
      <c r="G35" s="26"/>
      <c r="H35" s="9">
        <v>15049449</v>
      </c>
      <c r="I35" s="12">
        <f t="shared" si="0"/>
        <v>52.70512361160874</v>
      </c>
      <c r="J35" s="13"/>
      <c r="K35" s="7">
        <f t="shared" si="1"/>
        <v>10230.760707002039</v>
      </c>
      <c r="L35" s="7">
        <f t="shared" si="2"/>
        <v>5392.135077033321</v>
      </c>
      <c r="M35" s="8" t="s">
        <v>33</v>
      </c>
    </row>
    <row r="36" spans="1:13" ht="14.25">
      <c r="A36" s="23"/>
      <c r="B36" s="24"/>
      <c r="C36" s="5" t="s">
        <v>18</v>
      </c>
      <c r="D36" s="6">
        <f>SUM(D33:D35)</f>
        <v>56096</v>
      </c>
      <c r="E36" s="6">
        <f>SUM(E33:E35)</f>
        <v>24771</v>
      </c>
      <c r="F36" s="25" t="s">
        <v>33</v>
      </c>
      <c r="G36" s="26"/>
      <c r="H36" s="9">
        <f>SUM(H33:H35)</f>
        <v>260807126</v>
      </c>
      <c r="I36" s="12">
        <f t="shared" si="0"/>
        <v>44.158228750713064</v>
      </c>
      <c r="J36" s="13"/>
      <c r="K36" s="7">
        <f t="shared" si="1"/>
        <v>10528.728190222437</v>
      </c>
      <c r="L36" s="7">
        <f t="shared" si="2"/>
        <v>4649.299878779236</v>
      </c>
      <c r="M36" s="8" t="s">
        <v>33</v>
      </c>
    </row>
    <row r="37" spans="1:13" ht="14.25">
      <c r="A37" s="19" t="s">
        <v>26</v>
      </c>
      <c r="B37" s="20"/>
      <c r="C37" s="4" t="s">
        <v>32</v>
      </c>
      <c r="D37" s="6">
        <f>$D$5</f>
        <v>17020</v>
      </c>
      <c r="E37" s="6">
        <v>1</v>
      </c>
      <c r="F37" s="25" t="s">
        <v>36</v>
      </c>
      <c r="G37" s="26"/>
      <c r="H37" s="9" t="s">
        <v>36</v>
      </c>
      <c r="I37" s="12">
        <f t="shared" si="0"/>
        <v>0.005875440658049354</v>
      </c>
      <c r="J37" s="13"/>
      <c r="K37" s="8" t="s">
        <v>33</v>
      </c>
      <c r="L37" s="8" t="s">
        <v>33</v>
      </c>
      <c r="M37" s="8" t="s">
        <v>33</v>
      </c>
    </row>
    <row r="38" spans="1:13" ht="14.25">
      <c r="A38" s="21"/>
      <c r="B38" s="22"/>
      <c r="C38" s="4" t="s">
        <v>16</v>
      </c>
      <c r="D38" s="6">
        <f>$D$6</f>
        <v>36285</v>
      </c>
      <c r="E38" s="6">
        <v>10</v>
      </c>
      <c r="F38" s="25" t="s">
        <v>36</v>
      </c>
      <c r="G38" s="26"/>
      <c r="H38" s="9" t="s">
        <v>36</v>
      </c>
      <c r="I38" s="12">
        <f t="shared" si="0"/>
        <v>0.027559597629874606</v>
      </c>
      <c r="J38" s="13"/>
      <c r="K38" s="8" t="s">
        <v>33</v>
      </c>
      <c r="L38" s="8" t="s">
        <v>33</v>
      </c>
      <c r="M38" s="8" t="s">
        <v>33</v>
      </c>
    </row>
    <row r="39" spans="1:13" ht="14.25">
      <c r="A39" s="21"/>
      <c r="B39" s="22"/>
      <c r="C39" s="4" t="s">
        <v>17</v>
      </c>
      <c r="D39" s="6">
        <f>$D$7</f>
        <v>2791</v>
      </c>
      <c r="E39" s="8" t="s">
        <v>37</v>
      </c>
      <c r="F39" s="25" t="s">
        <v>36</v>
      </c>
      <c r="G39" s="26"/>
      <c r="H39" s="9" t="s">
        <v>36</v>
      </c>
      <c r="I39" s="27" t="s">
        <v>33</v>
      </c>
      <c r="J39" s="28"/>
      <c r="K39" s="8" t="s">
        <v>33</v>
      </c>
      <c r="L39" s="8" t="s">
        <v>33</v>
      </c>
      <c r="M39" s="8" t="s">
        <v>33</v>
      </c>
    </row>
    <row r="40" spans="1:13" ht="14.25">
      <c r="A40" s="23"/>
      <c r="B40" s="24"/>
      <c r="C40" s="5" t="s">
        <v>18</v>
      </c>
      <c r="D40" s="6">
        <f>SUM(D37:D39)</f>
        <v>56096</v>
      </c>
      <c r="E40" s="6">
        <f>SUM(E37:E39)</f>
        <v>11</v>
      </c>
      <c r="F40" s="25" t="s">
        <v>33</v>
      </c>
      <c r="G40" s="26"/>
      <c r="H40" s="9" t="s">
        <v>33</v>
      </c>
      <c r="I40" s="12">
        <f t="shared" si="0"/>
        <v>0.019609241300627498</v>
      </c>
      <c r="J40" s="13"/>
      <c r="K40" s="8" t="s">
        <v>33</v>
      </c>
      <c r="L40" s="8" t="s">
        <v>33</v>
      </c>
      <c r="M40" s="8" t="s">
        <v>33</v>
      </c>
    </row>
    <row r="41" spans="1:13" ht="14.25">
      <c r="A41" s="19" t="s">
        <v>30</v>
      </c>
      <c r="B41" s="20"/>
      <c r="C41" s="4" t="s">
        <v>32</v>
      </c>
      <c r="D41" s="6">
        <f>$D$5</f>
        <v>17020</v>
      </c>
      <c r="E41" s="8" t="s">
        <v>36</v>
      </c>
      <c r="F41" s="25" t="s">
        <v>36</v>
      </c>
      <c r="G41" s="26"/>
      <c r="H41" s="9" t="s">
        <v>36</v>
      </c>
      <c r="I41" s="27" t="s">
        <v>33</v>
      </c>
      <c r="J41" s="28"/>
      <c r="K41" s="9" t="s">
        <v>33</v>
      </c>
      <c r="L41" s="9" t="s">
        <v>33</v>
      </c>
      <c r="M41" s="8" t="s">
        <v>33</v>
      </c>
    </row>
    <row r="42" spans="1:13" ht="14.25">
      <c r="A42" s="21"/>
      <c r="B42" s="22"/>
      <c r="C42" s="4" t="s">
        <v>16</v>
      </c>
      <c r="D42" s="6">
        <f>$D$6</f>
        <v>36285</v>
      </c>
      <c r="E42" s="8" t="s">
        <v>36</v>
      </c>
      <c r="F42" s="25" t="s">
        <v>36</v>
      </c>
      <c r="G42" s="26"/>
      <c r="H42" s="9" t="s">
        <v>36</v>
      </c>
      <c r="I42" s="27" t="s">
        <v>33</v>
      </c>
      <c r="J42" s="28"/>
      <c r="K42" s="9" t="s">
        <v>33</v>
      </c>
      <c r="L42" s="9" t="s">
        <v>33</v>
      </c>
      <c r="M42" s="8" t="s">
        <v>33</v>
      </c>
    </row>
    <row r="43" spans="1:13" ht="14.25">
      <c r="A43" s="21"/>
      <c r="B43" s="22"/>
      <c r="C43" s="4" t="s">
        <v>17</v>
      </c>
      <c r="D43" s="6">
        <f>$D$7</f>
        <v>2791</v>
      </c>
      <c r="E43" s="8" t="s">
        <v>36</v>
      </c>
      <c r="F43" s="25" t="s">
        <v>36</v>
      </c>
      <c r="G43" s="26"/>
      <c r="H43" s="9" t="s">
        <v>36</v>
      </c>
      <c r="I43" s="27" t="s">
        <v>33</v>
      </c>
      <c r="J43" s="28"/>
      <c r="K43" s="9" t="s">
        <v>33</v>
      </c>
      <c r="L43" s="9" t="s">
        <v>33</v>
      </c>
      <c r="M43" s="8" t="s">
        <v>33</v>
      </c>
    </row>
    <row r="44" spans="1:13" ht="14.25">
      <c r="A44" s="23"/>
      <c r="B44" s="24"/>
      <c r="C44" s="5" t="s">
        <v>18</v>
      </c>
      <c r="D44" s="6">
        <f>SUM(D41:D43)</f>
        <v>56096</v>
      </c>
      <c r="E44" s="8" t="s">
        <v>33</v>
      </c>
      <c r="F44" s="25" t="s">
        <v>33</v>
      </c>
      <c r="G44" s="26"/>
      <c r="H44" s="9" t="s">
        <v>33</v>
      </c>
      <c r="I44" s="27" t="s">
        <v>33</v>
      </c>
      <c r="J44" s="28"/>
      <c r="K44" s="9" t="s">
        <v>33</v>
      </c>
      <c r="L44" s="9" t="s">
        <v>33</v>
      </c>
      <c r="M44" s="8" t="s">
        <v>33</v>
      </c>
    </row>
    <row r="45" spans="1:13" ht="14.25">
      <c r="A45" s="19" t="s">
        <v>27</v>
      </c>
      <c r="B45" s="20"/>
      <c r="C45" s="4" t="s">
        <v>32</v>
      </c>
      <c r="D45" s="6">
        <f>$D$5</f>
        <v>17020</v>
      </c>
      <c r="E45" s="6">
        <v>419048</v>
      </c>
      <c r="F45" s="10">
        <v>540197</v>
      </c>
      <c r="G45" s="11">
        <v>0</v>
      </c>
      <c r="H45" s="9">
        <v>8094838334</v>
      </c>
      <c r="I45" s="12">
        <f t="shared" si="0"/>
        <v>2462.0916568742655</v>
      </c>
      <c r="J45" s="13"/>
      <c r="K45" s="7">
        <f>H45/E45</f>
        <v>19317.210281399744</v>
      </c>
      <c r="L45" s="7">
        <f>H45/D45</f>
        <v>475607.42267920094</v>
      </c>
      <c r="M45" s="7">
        <f>H45/F45</f>
        <v>14984.9746185188</v>
      </c>
    </row>
    <row r="46" spans="1:13" ht="14.25">
      <c r="A46" s="21"/>
      <c r="B46" s="22"/>
      <c r="C46" s="4" t="s">
        <v>16</v>
      </c>
      <c r="D46" s="6">
        <f>$D$6</f>
        <v>36285</v>
      </c>
      <c r="E46" s="6">
        <v>405940</v>
      </c>
      <c r="F46" s="10">
        <v>563370</v>
      </c>
      <c r="G46" s="11">
        <v>0</v>
      </c>
      <c r="H46" s="9">
        <v>7769130488</v>
      </c>
      <c r="I46" s="12">
        <f t="shared" si="0"/>
        <v>1118.7543061871297</v>
      </c>
      <c r="J46" s="13"/>
      <c r="K46" s="7">
        <f>H46/E46</f>
        <v>19138.617746464995</v>
      </c>
      <c r="L46" s="7">
        <f>H46/D46</f>
        <v>214114.11018327132</v>
      </c>
      <c r="M46" s="7">
        <f>H46/F46</f>
        <v>13790.45829206383</v>
      </c>
    </row>
    <row r="47" spans="1:13" ht="14.25">
      <c r="A47" s="21"/>
      <c r="B47" s="22"/>
      <c r="C47" s="4" t="s">
        <v>17</v>
      </c>
      <c r="D47" s="6">
        <f>$D$7</f>
        <v>2791</v>
      </c>
      <c r="E47" s="6">
        <v>52127</v>
      </c>
      <c r="F47" s="10">
        <v>66717</v>
      </c>
      <c r="G47" s="11">
        <v>0</v>
      </c>
      <c r="H47" s="9">
        <v>1101234238</v>
      </c>
      <c r="I47" s="12">
        <f t="shared" si="0"/>
        <v>1867.6818344679325</v>
      </c>
      <c r="J47" s="13"/>
      <c r="K47" s="7">
        <f>H47/E47</f>
        <v>21125.98534348802</v>
      </c>
      <c r="L47" s="7">
        <f>H47/D47</f>
        <v>394566.19061268365</v>
      </c>
      <c r="M47" s="7">
        <f>H47/F47</f>
        <v>16506.051501116657</v>
      </c>
    </row>
    <row r="48" spans="1:13" ht="14.25">
      <c r="A48" s="23"/>
      <c r="B48" s="24"/>
      <c r="C48" s="5" t="s">
        <v>18</v>
      </c>
      <c r="D48" s="6">
        <f>SUM(D45:D47)</f>
        <v>56096</v>
      </c>
      <c r="E48" s="6">
        <f>SUM(E45:E47)</f>
        <v>877115</v>
      </c>
      <c r="F48" s="17">
        <f>SUM(F45:G47)</f>
        <v>1170284</v>
      </c>
      <c r="G48" s="18"/>
      <c r="H48" s="9">
        <f>SUM(H45:H47)</f>
        <v>16965203060</v>
      </c>
      <c r="I48" s="12">
        <f t="shared" si="0"/>
        <v>1563.5963348545351</v>
      </c>
      <c r="J48" s="13"/>
      <c r="K48" s="7">
        <f>H48/E48</f>
        <v>19342.05099673361</v>
      </c>
      <c r="L48" s="7">
        <f>H48/D48</f>
        <v>302431.6004706218</v>
      </c>
      <c r="M48" s="7">
        <f>H48/F48</f>
        <v>14496.65470945514</v>
      </c>
    </row>
    <row r="49" spans="1:13" ht="14.25">
      <c r="A49" s="14" t="s">
        <v>28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</row>
    <row r="50" spans="1:13" ht="14.25">
      <c r="A50" s="15" t="s">
        <v>29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4.25">
      <c r="A51" s="15" t="s">
        <v>31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 customHeight="1">
      <c r="A52" s="16" t="s">
        <v>34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</sheetData>
  <sheetProtection formatCells="0" formatColumns="0" formatRows="0" insertColumns="0" insertRows="0"/>
  <mergeCells count="112">
    <mergeCell ref="D2:D3"/>
    <mergeCell ref="A2:C3"/>
    <mergeCell ref="A1:M1"/>
    <mergeCell ref="I4:J4"/>
    <mergeCell ref="F4:G4"/>
    <mergeCell ref="A4:C4"/>
    <mergeCell ref="M2:M3"/>
    <mergeCell ref="L2:L3"/>
    <mergeCell ref="K2:K3"/>
    <mergeCell ref="I2:J3"/>
    <mergeCell ref="H2:H3"/>
    <mergeCell ref="F2:G3"/>
    <mergeCell ref="E2:E3"/>
    <mergeCell ref="I7:J7"/>
    <mergeCell ref="F7:G7"/>
    <mergeCell ref="I6:J6"/>
    <mergeCell ref="F6:G6"/>
    <mergeCell ref="I5:J5"/>
    <mergeCell ref="F5:G5"/>
    <mergeCell ref="I10:J10"/>
    <mergeCell ref="F10:G10"/>
    <mergeCell ref="I9:J9"/>
    <mergeCell ref="F9:G9"/>
    <mergeCell ref="A9:B12"/>
    <mergeCell ref="I8:J8"/>
    <mergeCell ref="F8:G8"/>
    <mergeCell ref="A5:B8"/>
    <mergeCell ref="A52:M52"/>
    <mergeCell ref="A51:M51"/>
    <mergeCell ref="A50:M50"/>
    <mergeCell ref="A49:M49"/>
    <mergeCell ref="I48:J48"/>
    <mergeCell ref="F48:G48"/>
    <mergeCell ref="A45:B48"/>
    <mergeCell ref="I47:J47"/>
    <mergeCell ref="I46:J46"/>
    <mergeCell ref="I45:J45"/>
    <mergeCell ref="I44:J44"/>
    <mergeCell ref="F44:G44"/>
    <mergeCell ref="I43:J43"/>
    <mergeCell ref="F43:G43"/>
    <mergeCell ref="I42:J42"/>
    <mergeCell ref="F42:G42"/>
    <mergeCell ref="I41:J41"/>
    <mergeCell ref="F41:G41"/>
    <mergeCell ref="A41:B44"/>
    <mergeCell ref="I40:J40"/>
    <mergeCell ref="F40:G40"/>
    <mergeCell ref="A37:B40"/>
    <mergeCell ref="I39:J39"/>
    <mergeCell ref="F39:G39"/>
    <mergeCell ref="I38:J38"/>
    <mergeCell ref="F38:G38"/>
    <mergeCell ref="I37:J37"/>
    <mergeCell ref="F37:G37"/>
    <mergeCell ref="I36:J36"/>
    <mergeCell ref="F36:G36"/>
    <mergeCell ref="I35:J35"/>
    <mergeCell ref="F35:G35"/>
    <mergeCell ref="I34:J34"/>
    <mergeCell ref="F34:G34"/>
    <mergeCell ref="I33:J33"/>
    <mergeCell ref="F33:G33"/>
    <mergeCell ref="A33:B36"/>
    <mergeCell ref="I32:J32"/>
    <mergeCell ref="F32:G32"/>
    <mergeCell ref="I31:J31"/>
    <mergeCell ref="F31:G31"/>
    <mergeCell ref="A29:B32"/>
    <mergeCell ref="I30:J30"/>
    <mergeCell ref="F30:G30"/>
    <mergeCell ref="I29:J29"/>
    <mergeCell ref="F29:G29"/>
    <mergeCell ref="I28:J28"/>
    <mergeCell ref="F28:G28"/>
    <mergeCell ref="I27:J27"/>
    <mergeCell ref="F27:G27"/>
    <mergeCell ref="I26:J26"/>
    <mergeCell ref="F26:G26"/>
    <mergeCell ref="I25:J25"/>
    <mergeCell ref="F25:G25"/>
    <mergeCell ref="A25:B28"/>
    <mergeCell ref="I24:J24"/>
    <mergeCell ref="F24:G24"/>
    <mergeCell ref="I23:J23"/>
    <mergeCell ref="F23:G23"/>
    <mergeCell ref="I22:J22"/>
    <mergeCell ref="F22:G22"/>
    <mergeCell ref="A21:B24"/>
    <mergeCell ref="I21:J21"/>
    <mergeCell ref="F21:G21"/>
    <mergeCell ref="I20:J20"/>
    <mergeCell ref="F20:G20"/>
    <mergeCell ref="I19:J19"/>
    <mergeCell ref="I18:J18"/>
    <mergeCell ref="F18:G18"/>
    <mergeCell ref="I17:J17"/>
    <mergeCell ref="F17:G17"/>
    <mergeCell ref="A17:B20"/>
    <mergeCell ref="I16:J16"/>
    <mergeCell ref="F16:G16"/>
    <mergeCell ref="I15:J15"/>
    <mergeCell ref="F15:G15"/>
    <mergeCell ref="A13:B16"/>
    <mergeCell ref="I14:J14"/>
    <mergeCell ref="F14:G14"/>
    <mergeCell ref="I13:J13"/>
    <mergeCell ref="F13:G13"/>
    <mergeCell ref="I12:J12"/>
    <mergeCell ref="F12:G12"/>
    <mergeCell ref="I11:J11"/>
    <mergeCell ref="F11:G11"/>
  </mergeCells>
  <printOptions/>
  <pageMargins left="0.7874015748031497" right="0.7874015748031497" top="0.7874015748031497" bottom="0.984251968503937" header="0.5118110236220472" footer="0.5118110236220472"/>
  <pageSetup horizontalDpi="240" verticalDpi="240" orientation="portrait" paperSize="9" scale="77" r:id="rId1"/>
  <headerFooter scaleWithDoc="0" alignWithMargins="0">
    <oddFooter>&amp;C138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甲府市役所</cp:lastModifiedBy>
  <cp:lastPrinted>2011-03-29T00:43:43Z</cp:lastPrinted>
  <dcterms:created xsi:type="dcterms:W3CDTF">2002-09-19T02:50:55Z</dcterms:created>
  <dcterms:modified xsi:type="dcterms:W3CDTF">2013-05-24T05:35:07Z</dcterms:modified>
  <cp:category/>
  <cp:version/>
  <cp:contentType/>
  <cp:contentStatus/>
</cp:coreProperties>
</file>