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76" windowWidth="15300" windowHeight="9375" activeTab="0"/>
  </bookViews>
  <sheets>
    <sheet name="Sheet1" sheetId="1" r:id="rId1"/>
  </sheets>
  <definedNames>
    <definedName name="_xlnm.Print_Area" localSheetId="0">'Sheet1'!$A$1:$L$48</definedName>
  </definedNames>
  <calcPr fullCalcOnLoad="1"/>
</workbook>
</file>

<file path=xl/sharedStrings.xml><?xml version="1.0" encoding="utf-8"?>
<sst xmlns="http://schemas.openxmlformats.org/spreadsheetml/2006/main" count="125" uniqueCount="43">
  <si>
    <t>構成比</t>
  </si>
  <si>
    <t>前回対比</t>
  </si>
  <si>
    <t>店</t>
  </si>
  <si>
    <t>富士吉田市</t>
  </si>
  <si>
    <t>単位</t>
  </si>
  <si>
    <t>人</t>
  </si>
  <si>
    <t>万円</t>
  </si>
  <si>
    <t>万円</t>
  </si>
  <si>
    <t>県　　　計</t>
  </si>
  <si>
    <t>市　　　計</t>
  </si>
  <si>
    <t>郡　　　計</t>
  </si>
  <si>
    <t>実　数</t>
  </si>
  <si>
    <t>都　留　市</t>
  </si>
  <si>
    <t>山　梨　市</t>
  </si>
  <si>
    <t>大　月　市</t>
  </si>
  <si>
    <t>韮　崎　市</t>
  </si>
  <si>
    <t>従業者数</t>
  </si>
  <si>
    <t>区　分 ／ 市　別</t>
  </si>
  <si>
    <t>％</t>
  </si>
  <si>
    <t>％</t>
  </si>
  <si>
    <t>％</t>
  </si>
  <si>
    <t>南アルプス市</t>
  </si>
  <si>
    <t>従業者                    1人当たり</t>
  </si>
  <si>
    <t>従業者                  1人当たり</t>
  </si>
  <si>
    <t>年間商品                      販売額</t>
  </si>
  <si>
    <t>年間商品                        販売額</t>
  </si>
  <si>
    <t>事業所数</t>
  </si>
  <si>
    <t>H19年</t>
  </si>
  <si>
    <t>14　市・郡別事業所数、従業者数及び年間商品販売額（卸・小売業）</t>
  </si>
  <si>
    <t>1事業所　当たり</t>
  </si>
  <si>
    <t>平成19年</t>
  </si>
  <si>
    <t>平成24年</t>
  </si>
  <si>
    <t>H24年</t>
  </si>
  <si>
    <r>
      <t>H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</t>
    </r>
  </si>
  <si>
    <r>
      <t>(資料）平成24</t>
    </r>
    <r>
      <rPr>
        <sz val="11"/>
        <rFont val="ＭＳ Ｐゴシック"/>
        <family val="3"/>
      </rPr>
      <t>年「経済センサス</t>
    </r>
    <r>
      <rPr>
        <sz val="11"/>
        <rFont val="ＭＳ Ｐゴシック"/>
        <family val="3"/>
      </rPr>
      <t>-活動調査</t>
    </r>
    <r>
      <rPr>
        <sz val="11"/>
        <rFont val="ＭＳ Ｐゴシック"/>
        <family val="3"/>
      </rPr>
      <t>結果報告」</t>
    </r>
  </si>
  <si>
    <t>※平成24年の年間商品販売額は、百万円以下は四捨五入されている</t>
  </si>
  <si>
    <t>甲　府　市</t>
  </si>
  <si>
    <t>中  央  市</t>
  </si>
  <si>
    <t>北  杜  市</t>
  </si>
  <si>
    <t>甲  斐  市</t>
  </si>
  <si>
    <t>笛  吹  市</t>
  </si>
  <si>
    <t>上 野 原 市</t>
  </si>
  <si>
    <t>甲  州  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</si>
</sst>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%"/>
    <numFmt numFmtId="179" formatCode="0.0"/>
    <numFmt numFmtId="180" formatCode="#,##0.0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176" fontId="2" fillId="0" borderId="10" xfId="0" applyNumberFormat="1" applyFont="1" applyFill="1" applyBorder="1" applyAlignment="1" applyProtection="1">
      <alignment vertical="center" shrinkToFit="1"/>
      <protection locked="0"/>
    </xf>
    <xf numFmtId="177" fontId="2" fillId="0" borderId="10" xfId="0" applyNumberFormat="1" applyFont="1" applyFill="1" applyBorder="1" applyAlignment="1" applyProtection="1">
      <alignment vertical="center" shrinkToFit="1"/>
      <protection/>
    </xf>
    <xf numFmtId="176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Fill="1" applyAlignment="1" applyProtection="1">
      <alignment vertical="center"/>
      <protection locked="0"/>
    </xf>
    <xf numFmtId="177" fontId="2" fillId="0" borderId="10" xfId="0" applyNumberFormat="1" applyFont="1" applyFill="1" applyBorder="1" applyAlignment="1" applyProtection="1">
      <alignment vertical="center" shrinkToFit="1"/>
      <protection locked="0"/>
    </xf>
    <xf numFmtId="0" fontId="0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 applyProtection="1">
      <alignment vertical="center" shrinkToFit="1"/>
      <protection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77" fontId="2" fillId="0" borderId="0" xfId="0" applyNumberFormat="1" applyFont="1" applyFill="1" applyBorder="1" applyAlignment="1" applyProtection="1">
      <alignment vertical="center" shrinkToFit="1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vertical="center" wrapText="1"/>
      <protection locked="0"/>
    </xf>
    <xf numFmtId="0" fontId="0" fillId="0" borderId="16" xfId="0" applyFont="1" applyFill="1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N230"/>
  <sheetViews>
    <sheetView tabSelected="1" zoomScale="80" zoomScaleNormal="80" zoomScaleSheetLayoutView="90" zoomScalePageLayoutView="0" workbookViewId="0" topLeftCell="A1">
      <selection activeCell="M33" sqref="M33"/>
    </sheetView>
  </sheetViews>
  <sheetFormatPr defaultColWidth="9.00390625" defaultRowHeight="13.5"/>
  <cols>
    <col min="1" max="1" width="10.625" style="0" customWidth="1"/>
    <col min="2" max="2" width="9.625" style="0" customWidth="1"/>
    <col min="3" max="3" width="8.875" style="0" customWidth="1"/>
    <col min="4" max="4" width="5.00390625" style="0" customWidth="1"/>
    <col min="5" max="12" width="11.25390625" style="0" customWidth="1"/>
    <col min="13" max="14" width="8.625" style="0" customWidth="1"/>
  </cols>
  <sheetData>
    <row r="1" spans="1:11" s="1" customFormat="1" ht="19.5" customHeight="1">
      <c r="A1" s="52" t="s">
        <v>28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4" s="1" customFormat="1" ht="19.5" customHeight="1">
      <c r="A2" s="25" t="s">
        <v>17</v>
      </c>
      <c r="B2" s="26"/>
      <c r="C2" s="27"/>
      <c r="D2" s="8" t="s">
        <v>4</v>
      </c>
      <c r="E2" s="9" t="s">
        <v>8</v>
      </c>
      <c r="F2" s="9" t="s">
        <v>9</v>
      </c>
      <c r="G2" s="7" t="s">
        <v>10</v>
      </c>
      <c r="H2" s="22" t="s">
        <v>36</v>
      </c>
      <c r="I2" s="7" t="s">
        <v>3</v>
      </c>
      <c r="J2" s="10" t="s">
        <v>37</v>
      </c>
      <c r="K2" s="7" t="s">
        <v>12</v>
      </c>
      <c r="L2" s="7" t="s">
        <v>13</v>
      </c>
      <c r="M2" s="4"/>
      <c r="N2" s="4"/>
    </row>
    <row r="3" spans="1:14" s="1" customFormat="1" ht="19.5" customHeight="1">
      <c r="A3" s="57" t="s">
        <v>26</v>
      </c>
      <c r="B3" s="23" t="s">
        <v>30</v>
      </c>
      <c r="C3" s="24"/>
      <c r="D3" s="16" t="s">
        <v>2</v>
      </c>
      <c r="E3" s="17">
        <f>SUM(F3:G3)</f>
        <v>11280</v>
      </c>
      <c r="F3" s="17">
        <f>SUM(H3:L3,E26:L26)</f>
        <v>9380</v>
      </c>
      <c r="G3" s="11">
        <v>1900</v>
      </c>
      <c r="H3" s="11">
        <v>3339</v>
      </c>
      <c r="I3" s="11">
        <v>807</v>
      </c>
      <c r="J3" s="11">
        <v>364</v>
      </c>
      <c r="K3" s="11">
        <v>486</v>
      </c>
      <c r="L3" s="11">
        <v>435</v>
      </c>
      <c r="M3" s="14"/>
      <c r="N3" s="4"/>
    </row>
    <row r="4" spans="1:14" s="1" customFormat="1" ht="19.5" customHeight="1">
      <c r="A4" s="35"/>
      <c r="B4" s="41" t="s">
        <v>31</v>
      </c>
      <c r="C4" s="18" t="s">
        <v>11</v>
      </c>
      <c r="D4" s="16" t="s">
        <v>2</v>
      </c>
      <c r="E4" s="17">
        <f>SUM(F4:G4)</f>
        <v>8279</v>
      </c>
      <c r="F4" s="17">
        <f>SUM(H4:L4,E27:L27)</f>
        <v>6860</v>
      </c>
      <c r="G4" s="11">
        <v>1419</v>
      </c>
      <c r="H4" s="11">
        <v>2362</v>
      </c>
      <c r="I4" s="11">
        <v>618</v>
      </c>
      <c r="J4" s="13">
        <v>271</v>
      </c>
      <c r="K4" s="11">
        <v>358</v>
      </c>
      <c r="L4" s="11">
        <v>304</v>
      </c>
      <c r="M4" s="14"/>
      <c r="N4" s="4"/>
    </row>
    <row r="5" spans="1:14" s="1" customFormat="1" ht="19.5" customHeight="1">
      <c r="A5" s="35"/>
      <c r="B5" s="42"/>
      <c r="C5" s="18" t="s">
        <v>0</v>
      </c>
      <c r="D5" s="16" t="s">
        <v>18</v>
      </c>
      <c r="E5" s="12">
        <v>100</v>
      </c>
      <c r="F5" s="12">
        <f>ROUND(F4/$E$4*100,2)</f>
        <v>82.86</v>
      </c>
      <c r="G5" s="12">
        <f>ROUND(G4/$E$4*100,2)</f>
        <v>17.14</v>
      </c>
      <c r="H5" s="12">
        <f>ROUND(H4/$E$4*100,2)</f>
        <v>28.53</v>
      </c>
      <c r="I5" s="12">
        <f>ROUND(I4/$E$4*100,2)</f>
        <v>7.46</v>
      </c>
      <c r="J5" s="12">
        <f>ROUND(J4/$E$4*100,1)</f>
        <v>3.3</v>
      </c>
      <c r="K5" s="12">
        <f>ROUND(K4/$E$4*100,1)</f>
        <v>4.3</v>
      </c>
      <c r="L5" s="12">
        <f>ROUND(L4/$E$4*100,1)</f>
        <v>3.7</v>
      </c>
      <c r="M5" s="14"/>
      <c r="N5" s="4"/>
    </row>
    <row r="6" spans="1:14" s="1" customFormat="1" ht="19.5" customHeight="1">
      <c r="A6" s="36"/>
      <c r="B6" s="43"/>
      <c r="C6" s="18" t="s">
        <v>1</v>
      </c>
      <c r="D6" s="16" t="s">
        <v>18</v>
      </c>
      <c r="E6" s="12">
        <f aca="true" t="shared" si="0" ref="E6:L6">ROUND(E4/E3*100,1)</f>
        <v>73.4</v>
      </c>
      <c r="F6" s="12">
        <f t="shared" si="0"/>
        <v>73.1</v>
      </c>
      <c r="G6" s="12">
        <f t="shared" si="0"/>
        <v>74.7</v>
      </c>
      <c r="H6" s="12">
        <f t="shared" si="0"/>
        <v>70.7</v>
      </c>
      <c r="I6" s="12">
        <f t="shared" si="0"/>
        <v>76.6</v>
      </c>
      <c r="J6" s="12">
        <f t="shared" si="0"/>
        <v>74.5</v>
      </c>
      <c r="K6" s="12">
        <f t="shared" si="0"/>
        <v>73.7</v>
      </c>
      <c r="L6" s="12">
        <f t="shared" si="0"/>
        <v>69.9</v>
      </c>
      <c r="M6" s="14"/>
      <c r="N6" s="4"/>
    </row>
    <row r="7" spans="1:14" s="1" customFormat="1" ht="19.5" customHeight="1">
      <c r="A7" s="34" t="s">
        <v>16</v>
      </c>
      <c r="B7" s="23" t="s">
        <v>30</v>
      </c>
      <c r="C7" s="24"/>
      <c r="D7" s="16" t="s">
        <v>5</v>
      </c>
      <c r="E7" s="17">
        <f>SUM(F7:G7)</f>
        <v>68580</v>
      </c>
      <c r="F7" s="17">
        <f>SUM(H7:L7,E30:L30)</f>
        <v>58503</v>
      </c>
      <c r="G7" s="11">
        <v>10077</v>
      </c>
      <c r="H7" s="11">
        <v>22023</v>
      </c>
      <c r="I7" s="11">
        <v>4516</v>
      </c>
      <c r="J7" s="11">
        <v>3747</v>
      </c>
      <c r="K7" s="11">
        <v>2566</v>
      </c>
      <c r="L7" s="11">
        <v>2259</v>
      </c>
      <c r="M7" s="4"/>
      <c r="N7" s="4"/>
    </row>
    <row r="8" spans="1:14" s="1" customFormat="1" ht="19.5" customHeight="1">
      <c r="A8" s="35"/>
      <c r="B8" s="41" t="s">
        <v>31</v>
      </c>
      <c r="C8" s="18" t="s">
        <v>11</v>
      </c>
      <c r="D8" s="16" t="s">
        <v>5</v>
      </c>
      <c r="E8" s="17">
        <f>SUM(F8:G8)</f>
        <v>52484</v>
      </c>
      <c r="F8" s="17">
        <f>SUM(H8:L8,E31:L31)</f>
        <v>44282</v>
      </c>
      <c r="G8" s="11">
        <v>8202</v>
      </c>
      <c r="H8" s="11">
        <v>15711</v>
      </c>
      <c r="I8" s="11">
        <v>3565</v>
      </c>
      <c r="J8" s="13">
        <v>3359</v>
      </c>
      <c r="K8" s="11">
        <v>2017</v>
      </c>
      <c r="L8" s="11">
        <v>1784</v>
      </c>
      <c r="M8" s="4"/>
      <c r="N8" s="4"/>
    </row>
    <row r="9" spans="1:14" s="1" customFormat="1" ht="19.5" customHeight="1">
      <c r="A9" s="35"/>
      <c r="B9" s="42"/>
      <c r="C9" s="18" t="s">
        <v>0</v>
      </c>
      <c r="D9" s="16" t="s">
        <v>19</v>
      </c>
      <c r="E9" s="12">
        <v>100</v>
      </c>
      <c r="F9" s="12">
        <f>ROUND(F8/$E$8*100,2)</f>
        <v>84.37</v>
      </c>
      <c r="G9" s="12">
        <f>ROUND(G8/$E$8*100,2)</f>
        <v>15.63</v>
      </c>
      <c r="H9" s="12">
        <f>ROUND(H8/$E$8*100,2)</f>
        <v>29.93</v>
      </c>
      <c r="I9" s="12">
        <f>ROUND(I8/$E$8*100,2)</f>
        <v>6.79</v>
      </c>
      <c r="J9" s="12">
        <f>ROUND(J8/$E$8*100,2)</f>
        <v>6.4</v>
      </c>
      <c r="K9" s="12">
        <f>ROUND(K8/$E$8*100,1)</f>
        <v>3.8</v>
      </c>
      <c r="L9" s="12">
        <f>ROUND(L8/$E$8*100,1)</f>
        <v>3.4</v>
      </c>
      <c r="M9" s="4"/>
      <c r="N9" s="4"/>
    </row>
    <row r="10" spans="1:14" s="1" customFormat="1" ht="19.5" customHeight="1">
      <c r="A10" s="35"/>
      <c r="B10" s="43"/>
      <c r="C10" s="18" t="s">
        <v>1</v>
      </c>
      <c r="D10" s="16" t="s">
        <v>19</v>
      </c>
      <c r="E10" s="12">
        <f aca="true" t="shared" si="1" ref="E10:L10">ROUND(E8/E7*100,1)</f>
        <v>76.5</v>
      </c>
      <c r="F10" s="12">
        <f t="shared" si="1"/>
        <v>75.7</v>
      </c>
      <c r="G10" s="12">
        <f t="shared" si="1"/>
        <v>81.4</v>
      </c>
      <c r="H10" s="12">
        <f t="shared" si="1"/>
        <v>71.3</v>
      </c>
      <c r="I10" s="12">
        <f t="shared" si="1"/>
        <v>78.9</v>
      </c>
      <c r="J10" s="12">
        <f t="shared" si="1"/>
        <v>89.6</v>
      </c>
      <c r="K10" s="12">
        <f t="shared" si="1"/>
        <v>78.6</v>
      </c>
      <c r="L10" s="12">
        <f t="shared" si="1"/>
        <v>79</v>
      </c>
      <c r="M10" s="4"/>
      <c r="N10" s="4"/>
    </row>
    <row r="11" spans="1:14" s="1" customFormat="1" ht="19.5" customHeight="1">
      <c r="A11" s="35"/>
      <c r="B11" s="44" t="s">
        <v>29</v>
      </c>
      <c r="C11" s="19" t="s">
        <v>27</v>
      </c>
      <c r="D11" s="16" t="s">
        <v>5</v>
      </c>
      <c r="E11" s="12">
        <f>ROUND(E7/E3,1)</f>
        <v>6.1</v>
      </c>
      <c r="F11" s="12">
        <f aca="true" t="shared" si="2" ref="E11:L12">ROUND(F7/F3,1)</f>
        <v>6.2</v>
      </c>
      <c r="G11" s="12">
        <f t="shared" si="2"/>
        <v>5.3</v>
      </c>
      <c r="H11" s="12">
        <f t="shared" si="2"/>
        <v>6.6</v>
      </c>
      <c r="I11" s="12">
        <f t="shared" si="2"/>
        <v>5.6</v>
      </c>
      <c r="J11" s="12">
        <f>ROUND(J7/J3,1)</f>
        <v>10.3</v>
      </c>
      <c r="K11" s="12">
        <f t="shared" si="2"/>
        <v>5.3</v>
      </c>
      <c r="L11" s="12">
        <f t="shared" si="2"/>
        <v>5.2</v>
      </c>
      <c r="M11" s="4"/>
      <c r="N11" s="4"/>
    </row>
    <row r="12" spans="1:14" s="1" customFormat="1" ht="19.5" customHeight="1">
      <c r="A12" s="35"/>
      <c r="B12" s="45"/>
      <c r="C12" s="19" t="s">
        <v>32</v>
      </c>
      <c r="D12" s="16" t="s">
        <v>5</v>
      </c>
      <c r="E12" s="12">
        <f t="shared" si="2"/>
        <v>6.3</v>
      </c>
      <c r="F12" s="12">
        <f t="shared" si="2"/>
        <v>6.5</v>
      </c>
      <c r="G12" s="12">
        <f t="shared" si="2"/>
        <v>5.8</v>
      </c>
      <c r="H12" s="12">
        <f t="shared" si="2"/>
        <v>6.7</v>
      </c>
      <c r="I12" s="12">
        <f t="shared" si="2"/>
        <v>5.8</v>
      </c>
      <c r="J12" s="12">
        <f>ROUND(J8/J4,1)</f>
        <v>12.4</v>
      </c>
      <c r="K12" s="12">
        <f t="shared" si="2"/>
        <v>5.6</v>
      </c>
      <c r="L12" s="12">
        <f t="shared" si="2"/>
        <v>5.9</v>
      </c>
      <c r="M12" s="4"/>
      <c r="N12" s="4"/>
    </row>
    <row r="13" spans="1:14" s="1" customFormat="1" ht="19.5" customHeight="1">
      <c r="A13" s="36"/>
      <c r="B13" s="46"/>
      <c r="C13" s="18" t="s">
        <v>1</v>
      </c>
      <c r="D13" s="16" t="s">
        <v>19</v>
      </c>
      <c r="E13" s="12">
        <f aca="true" t="shared" si="3" ref="E13:L13">ROUND(E12/E11*100,2)</f>
        <v>103.28</v>
      </c>
      <c r="F13" s="12">
        <f t="shared" si="3"/>
        <v>104.84</v>
      </c>
      <c r="G13" s="12">
        <f t="shared" si="3"/>
        <v>109.43</v>
      </c>
      <c r="H13" s="12">
        <f t="shared" si="3"/>
        <v>101.52</v>
      </c>
      <c r="I13" s="12">
        <f t="shared" si="3"/>
        <v>103.57</v>
      </c>
      <c r="J13" s="12">
        <f t="shared" si="3"/>
        <v>120.39</v>
      </c>
      <c r="K13" s="12">
        <f t="shared" si="3"/>
        <v>105.66</v>
      </c>
      <c r="L13" s="12">
        <f t="shared" si="3"/>
        <v>113.46</v>
      </c>
      <c r="M13" s="4"/>
      <c r="N13" s="4"/>
    </row>
    <row r="14" spans="1:14" s="1" customFormat="1" ht="19.5" customHeight="1">
      <c r="A14" s="37" t="s">
        <v>24</v>
      </c>
      <c r="B14" s="23" t="s">
        <v>30</v>
      </c>
      <c r="C14" s="24"/>
      <c r="D14" s="16" t="s">
        <v>6</v>
      </c>
      <c r="E14" s="17">
        <f>SUM(F14:G14)</f>
        <v>189972387</v>
      </c>
      <c r="F14" s="17">
        <f>SUM(H14:L14,E37:L37)</f>
        <v>162089914</v>
      </c>
      <c r="G14" s="11">
        <v>27882473</v>
      </c>
      <c r="H14" s="11">
        <v>80918954</v>
      </c>
      <c r="I14" s="11">
        <v>10663723</v>
      </c>
      <c r="J14" s="11">
        <v>15707156</v>
      </c>
      <c r="K14" s="11">
        <v>4602462</v>
      </c>
      <c r="L14" s="11">
        <v>3473193</v>
      </c>
      <c r="M14" s="4"/>
      <c r="N14" s="4"/>
    </row>
    <row r="15" spans="1:14" s="1" customFormat="1" ht="19.5" customHeight="1">
      <c r="A15" s="37"/>
      <c r="B15" s="41" t="s">
        <v>31</v>
      </c>
      <c r="C15" s="18" t="s">
        <v>11</v>
      </c>
      <c r="D15" s="16" t="s">
        <v>6</v>
      </c>
      <c r="E15" s="17">
        <v>148543100</v>
      </c>
      <c r="F15" s="17">
        <v>130652200</v>
      </c>
      <c r="G15" s="11">
        <v>17890900</v>
      </c>
      <c r="H15" s="11">
        <v>58424100</v>
      </c>
      <c r="I15" s="11">
        <v>8660500</v>
      </c>
      <c r="J15" s="13">
        <v>14296200</v>
      </c>
      <c r="K15" s="11">
        <v>3601200</v>
      </c>
      <c r="L15" s="11">
        <v>2905100</v>
      </c>
      <c r="M15" s="4"/>
      <c r="N15" s="4"/>
    </row>
    <row r="16" spans="1:14" s="1" customFormat="1" ht="19.5" customHeight="1">
      <c r="A16" s="37"/>
      <c r="B16" s="42"/>
      <c r="C16" s="18" t="s">
        <v>0</v>
      </c>
      <c r="D16" s="16" t="s">
        <v>20</v>
      </c>
      <c r="E16" s="12">
        <v>100</v>
      </c>
      <c r="F16" s="12">
        <f aca="true" t="shared" si="4" ref="F16:L16">ROUND(F15/$E$15*100,1)</f>
        <v>88</v>
      </c>
      <c r="G16" s="12">
        <f t="shared" si="4"/>
        <v>12</v>
      </c>
      <c r="H16" s="12">
        <f t="shared" si="4"/>
        <v>39.3</v>
      </c>
      <c r="I16" s="12">
        <f t="shared" si="4"/>
        <v>5.8</v>
      </c>
      <c r="J16" s="12">
        <f t="shared" si="4"/>
        <v>9.6</v>
      </c>
      <c r="K16" s="12">
        <f t="shared" si="4"/>
        <v>2.4</v>
      </c>
      <c r="L16" s="12">
        <f t="shared" si="4"/>
        <v>2</v>
      </c>
      <c r="M16" s="4"/>
      <c r="N16" s="4"/>
    </row>
    <row r="17" spans="1:14" s="1" customFormat="1" ht="19.5" customHeight="1">
      <c r="A17" s="37"/>
      <c r="B17" s="43"/>
      <c r="C17" s="18" t="s">
        <v>1</v>
      </c>
      <c r="D17" s="16" t="s">
        <v>20</v>
      </c>
      <c r="E17" s="12">
        <f aca="true" t="shared" si="5" ref="E17:L17">ROUND(E15/E14*100,2)</f>
        <v>78.19</v>
      </c>
      <c r="F17" s="12">
        <f t="shared" si="5"/>
        <v>80.6</v>
      </c>
      <c r="G17" s="12">
        <f t="shared" si="5"/>
        <v>64.17</v>
      </c>
      <c r="H17" s="12">
        <f t="shared" si="5"/>
        <v>72.2</v>
      </c>
      <c r="I17" s="12">
        <f t="shared" si="5"/>
        <v>81.21</v>
      </c>
      <c r="J17" s="12">
        <f t="shared" si="5"/>
        <v>91.02</v>
      </c>
      <c r="K17" s="12">
        <f t="shared" si="5"/>
        <v>78.25</v>
      </c>
      <c r="L17" s="12">
        <f t="shared" si="5"/>
        <v>83.64</v>
      </c>
      <c r="M17" s="4"/>
      <c r="N17" s="4"/>
    </row>
    <row r="18" spans="1:14" s="1" customFormat="1" ht="19.5" customHeight="1">
      <c r="A18" s="37"/>
      <c r="B18" s="44" t="s">
        <v>29</v>
      </c>
      <c r="C18" s="20" t="s">
        <v>33</v>
      </c>
      <c r="D18" s="16" t="s">
        <v>6</v>
      </c>
      <c r="E18" s="17">
        <f aca="true" t="shared" si="6" ref="E18:L18">ROUND(E14/E3,1)</f>
        <v>16841.5</v>
      </c>
      <c r="F18" s="17">
        <f t="shared" si="6"/>
        <v>17280.4</v>
      </c>
      <c r="G18" s="17">
        <f t="shared" si="6"/>
        <v>14675</v>
      </c>
      <c r="H18" s="17">
        <f t="shared" si="6"/>
        <v>24234.5</v>
      </c>
      <c r="I18" s="17">
        <f t="shared" si="6"/>
        <v>13214</v>
      </c>
      <c r="J18" s="17">
        <f t="shared" si="6"/>
        <v>43151.5</v>
      </c>
      <c r="K18" s="17">
        <f t="shared" si="6"/>
        <v>9470.1</v>
      </c>
      <c r="L18" s="17">
        <f t="shared" si="6"/>
        <v>7984.4</v>
      </c>
      <c r="M18" s="4"/>
      <c r="N18" s="4"/>
    </row>
    <row r="19" spans="1:14" s="1" customFormat="1" ht="19.5" customHeight="1">
      <c r="A19" s="37"/>
      <c r="B19" s="45"/>
      <c r="C19" s="19" t="s">
        <v>32</v>
      </c>
      <c r="D19" s="16" t="s">
        <v>6</v>
      </c>
      <c r="E19" s="17">
        <f>ROUND(E15/E4,1)</f>
        <v>17942.2</v>
      </c>
      <c r="F19" s="17">
        <f>ROUND(F15/F4,0)</f>
        <v>19046</v>
      </c>
      <c r="G19" s="17">
        <f>ROUND(G15/G4,0)</f>
        <v>12608</v>
      </c>
      <c r="H19" s="17">
        <f>ROUND(H15/H4,1)</f>
        <v>24735</v>
      </c>
      <c r="I19" s="17">
        <f>ROUND(I15/I4,1)</f>
        <v>14013.8</v>
      </c>
      <c r="J19" s="17">
        <f>ROUND(J15/J4,1)</f>
        <v>52753.5</v>
      </c>
      <c r="K19" s="17">
        <f>ROUND(K15/K4,1)</f>
        <v>10059.2</v>
      </c>
      <c r="L19" s="17">
        <f>ROUND(L15/L4,1)</f>
        <v>9556.3</v>
      </c>
      <c r="M19" s="4"/>
      <c r="N19" s="4"/>
    </row>
    <row r="20" spans="1:14" s="1" customFormat="1" ht="19.5" customHeight="1">
      <c r="A20" s="37"/>
      <c r="B20" s="46"/>
      <c r="C20" s="18" t="s">
        <v>1</v>
      </c>
      <c r="D20" s="16" t="s">
        <v>20</v>
      </c>
      <c r="E20" s="12">
        <f aca="true" t="shared" si="7" ref="E20:L20">ROUND(E19/E18*100,2)</f>
        <v>106.54</v>
      </c>
      <c r="F20" s="12">
        <f t="shared" si="7"/>
        <v>110.22</v>
      </c>
      <c r="G20" s="12">
        <f t="shared" si="7"/>
        <v>85.91</v>
      </c>
      <c r="H20" s="12">
        <f t="shared" si="7"/>
        <v>102.07</v>
      </c>
      <c r="I20" s="12">
        <f t="shared" si="7"/>
        <v>106.05</v>
      </c>
      <c r="J20" s="12">
        <f t="shared" si="7"/>
        <v>122.25</v>
      </c>
      <c r="K20" s="12">
        <f t="shared" si="7"/>
        <v>106.22</v>
      </c>
      <c r="L20" s="12">
        <f t="shared" si="7"/>
        <v>119.69</v>
      </c>
      <c r="M20" s="4"/>
      <c r="N20" s="4"/>
    </row>
    <row r="21" spans="1:14" s="1" customFormat="1" ht="19.5" customHeight="1">
      <c r="A21" s="37"/>
      <c r="B21" s="30" t="s">
        <v>22</v>
      </c>
      <c r="C21" s="20" t="s">
        <v>33</v>
      </c>
      <c r="D21" s="16" t="s">
        <v>6</v>
      </c>
      <c r="E21" s="17">
        <f aca="true" t="shared" si="8" ref="E21:L22">ROUND(E14/E7,1)</f>
        <v>2770.1</v>
      </c>
      <c r="F21" s="17">
        <f t="shared" si="8"/>
        <v>2770.6</v>
      </c>
      <c r="G21" s="17">
        <f t="shared" si="8"/>
        <v>2766.9</v>
      </c>
      <c r="H21" s="17">
        <f t="shared" si="8"/>
        <v>3674.3</v>
      </c>
      <c r="I21" s="17">
        <f t="shared" si="8"/>
        <v>2361.3</v>
      </c>
      <c r="J21" s="17">
        <f>ROUND(J14/J7,1)</f>
        <v>4191.9</v>
      </c>
      <c r="K21" s="17">
        <f t="shared" si="8"/>
        <v>1793.6</v>
      </c>
      <c r="L21" s="17">
        <f t="shared" si="8"/>
        <v>1537.5</v>
      </c>
      <c r="M21" s="4"/>
      <c r="N21" s="4"/>
    </row>
    <row r="22" spans="1:14" s="1" customFormat="1" ht="19.5" customHeight="1">
      <c r="A22" s="37"/>
      <c r="B22" s="30"/>
      <c r="C22" s="19" t="s">
        <v>32</v>
      </c>
      <c r="D22" s="16" t="s">
        <v>6</v>
      </c>
      <c r="E22" s="17">
        <f t="shared" si="8"/>
        <v>2830.3</v>
      </c>
      <c r="F22" s="17">
        <f t="shared" si="8"/>
        <v>2950.5</v>
      </c>
      <c r="G22" s="17">
        <f t="shared" si="8"/>
        <v>2181.3</v>
      </c>
      <c r="H22" s="17">
        <f t="shared" si="8"/>
        <v>3718.7</v>
      </c>
      <c r="I22" s="17">
        <f t="shared" si="8"/>
        <v>2429.3</v>
      </c>
      <c r="J22" s="17">
        <f>ROUND(J15/J8,1)</f>
        <v>4256.1</v>
      </c>
      <c r="K22" s="17">
        <f t="shared" si="8"/>
        <v>1785.4</v>
      </c>
      <c r="L22" s="17">
        <f t="shared" si="8"/>
        <v>1628.4</v>
      </c>
      <c r="M22" s="4"/>
      <c r="N22" s="4"/>
    </row>
    <row r="23" spans="1:14" s="1" customFormat="1" ht="19.5" customHeight="1">
      <c r="A23" s="37"/>
      <c r="B23" s="30"/>
      <c r="C23" s="18" t="s">
        <v>1</v>
      </c>
      <c r="D23" s="16" t="s">
        <v>20</v>
      </c>
      <c r="E23" s="12">
        <f>ROUND(E22/E21*100,2)</f>
        <v>102.17</v>
      </c>
      <c r="F23" s="12">
        <f>ROUND(F22/F21*100,2)</f>
        <v>106.49</v>
      </c>
      <c r="G23" s="12">
        <f>ROUND(G22/G21*100,2)</f>
        <v>78.84</v>
      </c>
      <c r="H23" s="12">
        <f>ROUNDDOWN(H22/H21*100,1)</f>
        <v>101.2</v>
      </c>
      <c r="I23" s="12">
        <f>ROUND(I22/I21*100,2)</f>
        <v>102.88</v>
      </c>
      <c r="J23" s="12">
        <f>ROUND(J22/J21*100,2)</f>
        <v>101.53</v>
      </c>
      <c r="K23" s="12">
        <f>ROUND(K22/K21*100,2)</f>
        <v>99.54</v>
      </c>
      <c r="L23" s="12">
        <f>ROUND(L22/L21*100,2)</f>
        <v>105.91</v>
      </c>
      <c r="M23" s="4"/>
      <c r="N23" s="4"/>
    </row>
    <row r="24" spans="1:11" s="3" customFormat="1" ht="9.75" customHeight="1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</row>
    <row r="25" spans="1:13" s="1" customFormat="1" ht="19.5" customHeight="1">
      <c r="A25" s="25" t="s">
        <v>17</v>
      </c>
      <c r="B25" s="26"/>
      <c r="C25" s="27"/>
      <c r="D25" s="8" t="s">
        <v>4</v>
      </c>
      <c r="E25" s="7" t="s">
        <v>14</v>
      </c>
      <c r="F25" s="7" t="s">
        <v>15</v>
      </c>
      <c r="G25" s="7" t="s">
        <v>21</v>
      </c>
      <c r="H25" s="10" t="s">
        <v>38</v>
      </c>
      <c r="I25" s="10" t="s">
        <v>39</v>
      </c>
      <c r="J25" s="10" t="s">
        <v>40</v>
      </c>
      <c r="K25" s="10" t="s">
        <v>41</v>
      </c>
      <c r="L25" s="10" t="s">
        <v>42</v>
      </c>
      <c r="M25" s="4"/>
    </row>
    <row r="26" spans="1:13" s="1" customFormat="1" ht="19.5" customHeight="1">
      <c r="A26" s="31" t="s">
        <v>26</v>
      </c>
      <c r="B26" s="28" t="s">
        <v>30</v>
      </c>
      <c r="C26" s="29"/>
      <c r="D26" s="8" t="s">
        <v>2</v>
      </c>
      <c r="E26" s="11">
        <v>359</v>
      </c>
      <c r="F26" s="11">
        <v>337</v>
      </c>
      <c r="G26" s="11">
        <v>608</v>
      </c>
      <c r="H26" s="13">
        <v>621</v>
      </c>
      <c r="I26" s="13">
        <v>558</v>
      </c>
      <c r="J26" s="13">
        <v>773</v>
      </c>
      <c r="K26" s="13">
        <v>293</v>
      </c>
      <c r="L26" s="13">
        <v>400</v>
      </c>
      <c r="M26" s="4"/>
    </row>
    <row r="27" spans="1:13" s="1" customFormat="1" ht="19.5" customHeight="1">
      <c r="A27" s="32"/>
      <c r="B27" s="47" t="s">
        <v>31</v>
      </c>
      <c r="C27" s="7" t="s">
        <v>11</v>
      </c>
      <c r="D27" s="8" t="s">
        <v>2</v>
      </c>
      <c r="E27" s="11">
        <v>248</v>
      </c>
      <c r="F27" s="11">
        <v>255</v>
      </c>
      <c r="G27" s="11">
        <v>501</v>
      </c>
      <c r="H27" s="11">
        <v>434</v>
      </c>
      <c r="I27" s="11">
        <v>456</v>
      </c>
      <c r="J27" s="11">
        <v>535</v>
      </c>
      <c r="K27" s="11">
        <v>208</v>
      </c>
      <c r="L27" s="11">
        <v>310</v>
      </c>
      <c r="M27" s="4"/>
    </row>
    <row r="28" spans="1:13" s="1" customFormat="1" ht="19.5" customHeight="1">
      <c r="A28" s="32"/>
      <c r="B28" s="48"/>
      <c r="C28" s="7" t="s">
        <v>0</v>
      </c>
      <c r="D28" s="8" t="s">
        <v>18</v>
      </c>
      <c r="E28" s="12">
        <f aca="true" t="shared" si="9" ref="E28:L28">ROUND(E27/$E$4*100,1)</f>
        <v>3</v>
      </c>
      <c r="F28" s="12">
        <f t="shared" si="9"/>
        <v>3.1</v>
      </c>
      <c r="G28" s="15">
        <f t="shared" si="9"/>
        <v>6.1</v>
      </c>
      <c r="H28" s="12">
        <f t="shared" si="9"/>
        <v>5.2</v>
      </c>
      <c r="I28" s="12">
        <f t="shared" si="9"/>
        <v>5.5</v>
      </c>
      <c r="J28" s="15">
        <f t="shared" si="9"/>
        <v>6.5</v>
      </c>
      <c r="K28" s="12">
        <f t="shared" si="9"/>
        <v>2.5</v>
      </c>
      <c r="L28" s="12">
        <f t="shared" si="9"/>
        <v>3.7</v>
      </c>
      <c r="M28" s="4"/>
    </row>
    <row r="29" spans="1:13" s="1" customFormat="1" ht="19.5" customHeight="1">
      <c r="A29" s="33"/>
      <c r="B29" s="49"/>
      <c r="C29" s="7" t="s">
        <v>1</v>
      </c>
      <c r="D29" s="8" t="s">
        <v>18</v>
      </c>
      <c r="E29" s="12">
        <f>ROUND(E27/E26*100,1)</f>
        <v>69.1</v>
      </c>
      <c r="F29" s="12">
        <f>ROUND(F27/F26*100,1)</f>
        <v>75.7</v>
      </c>
      <c r="G29" s="12">
        <f aca="true" t="shared" si="10" ref="G29:L29">ROUND(G27/G26*100,1)</f>
        <v>82.4</v>
      </c>
      <c r="H29" s="12">
        <f t="shared" si="10"/>
        <v>69.9</v>
      </c>
      <c r="I29" s="12">
        <f t="shared" si="10"/>
        <v>81.7</v>
      </c>
      <c r="J29" s="12">
        <f t="shared" si="10"/>
        <v>69.2</v>
      </c>
      <c r="K29" s="12">
        <f t="shared" si="10"/>
        <v>71</v>
      </c>
      <c r="L29" s="12">
        <f t="shared" si="10"/>
        <v>77.5</v>
      </c>
      <c r="M29" s="4"/>
    </row>
    <row r="30" spans="1:13" s="1" customFormat="1" ht="19.5" customHeight="1">
      <c r="A30" s="34" t="s">
        <v>16</v>
      </c>
      <c r="B30" s="23" t="s">
        <v>30</v>
      </c>
      <c r="C30" s="24"/>
      <c r="D30" s="16" t="s">
        <v>5</v>
      </c>
      <c r="E30" s="11">
        <v>1705</v>
      </c>
      <c r="F30" s="11">
        <v>1929</v>
      </c>
      <c r="G30" s="11">
        <v>3796</v>
      </c>
      <c r="H30" s="11">
        <v>2722</v>
      </c>
      <c r="I30" s="11">
        <v>4308</v>
      </c>
      <c r="J30" s="11">
        <v>5179</v>
      </c>
      <c r="K30" s="11">
        <v>1823</v>
      </c>
      <c r="L30" s="11">
        <v>1930</v>
      </c>
      <c r="M30" s="4"/>
    </row>
    <row r="31" spans="1:13" s="1" customFormat="1" ht="19.5" customHeight="1">
      <c r="A31" s="35"/>
      <c r="B31" s="41" t="s">
        <v>31</v>
      </c>
      <c r="C31" s="18" t="s">
        <v>11</v>
      </c>
      <c r="D31" s="16" t="s">
        <v>5</v>
      </c>
      <c r="E31" s="11">
        <v>1089</v>
      </c>
      <c r="F31" s="11">
        <v>1600</v>
      </c>
      <c r="G31" s="11">
        <v>3494</v>
      </c>
      <c r="H31" s="11">
        <v>2060</v>
      </c>
      <c r="I31" s="11">
        <v>3396</v>
      </c>
      <c r="J31" s="11">
        <v>3744</v>
      </c>
      <c r="K31" s="11">
        <v>1011</v>
      </c>
      <c r="L31" s="11">
        <v>1452</v>
      </c>
      <c r="M31" s="4"/>
    </row>
    <row r="32" spans="1:13" s="1" customFormat="1" ht="19.5" customHeight="1">
      <c r="A32" s="35"/>
      <c r="B32" s="42"/>
      <c r="C32" s="18" t="s">
        <v>0</v>
      </c>
      <c r="D32" s="16" t="s">
        <v>19</v>
      </c>
      <c r="E32" s="12">
        <f aca="true" t="shared" si="11" ref="E32:L32">ROUND(E31/$E$8*100,1)</f>
        <v>2.1</v>
      </c>
      <c r="F32" s="12">
        <f t="shared" si="11"/>
        <v>3</v>
      </c>
      <c r="G32" s="15">
        <f t="shared" si="11"/>
        <v>6.7</v>
      </c>
      <c r="H32" s="12">
        <f t="shared" si="11"/>
        <v>3.9</v>
      </c>
      <c r="I32" s="12">
        <f t="shared" si="11"/>
        <v>6.5</v>
      </c>
      <c r="J32" s="15">
        <f t="shared" si="11"/>
        <v>7.1</v>
      </c>
      <c r="K32" s="12">
        <f t="shared" si="11"/>
        <v>1.9</v>
      </c>
      <c r="L32" s="12">
        <f t="shared" si="11"/>
        <v>2.8</v>
      </c>
      <c r="M32" s="4"/>
    </row>
    <row r="33" spans="1:13" s="1" customFormat="1" ht="19.5" customHeight="1">
      <c r="A33" s="35"/>
      <c r="B33" s="43"/>
      <c r="C33" s="18" t="s">
        <v>1</v>
      </c>
      <c r="D33" s="16" t="s">
        <v>19</v>
      </c>
      <c r="E33" s="12">
        <f aca="true" t="shared" si="12" ref="E33:L33">ROUND(E31/E30*100,1)</f>
        <v>63.9</v>
      </c>
      <c r="F33" s="12">
        <f t="shared" si="12"/>
        <v>82.9</v>
      </c>
      <c r="G33" s="12">
        <f t="shared" si="12"/>
        <v>92</v>
      </c>
      <c r="H33" s="12">
        <f t="shared" si="12"/>
        <v>75.7</v>
      </c>
      <c r="I33" s="12">
        <f t="shared" si="12"/>
        <v>78.8</v>
      </c>
      <c r="J33" s="12">
        <f t="shared" si="12"/>
        <v>72.3</v>
      </c>
      <c r="K33" s="12">
        <f t="shared" si="12"/>
        <v>55.5</v>
      </c>
      <c r="L33" s="12">
        <f t="shared" si="12"/>
        <v>75.2</v>
      </c>
      <c r="M33" s="4"/>
    </row>
    <row r="34" spans="1:13" s="1" customFormat="1" ht="19.5" customHeight="1">
      <c r="A34" s="35"/>
      <c r="B34" s="44" t="s">
        <v>29</v>
      </c>
      <c r="C34" s="20" t="s">
        <v>33</v>
      </c>
      <c r="D34" s="16" t="s">
        <v>5</v>
      </c>
      <c r="E34" s="12">
        <f aca="true" t="shared" si="13" ref="E34:L34">ROUND(E30/E26,1)</f>
        <v>4.7</v>
      </c>
      <c r="F34" s="12">
        <f t="shared" si="13"/>
        <v>5.7</v>
      </c>
      <c r="G34" s="12">
        <f t="shared" si="13"/>
        <v>6.2</v>
      </c>
      <c r="H34" s="12">
        <f t="shared" si="13"/>
        <v>4.4</v>
      </c>
      <c r="I34" s="12">
        <f t="shared" si="13"/>
        <v>7.7</v>
      </c>
      <c r="J34" s="12">
        <f t="shared" si="13"/>
        <v>6.7</v>
      </c>
      <c r="K34" s="12">
        <f t="shared" si="13"/>
        <v>6.2</v>
      </c>
      <c r="L34" s="12">
        <f t="shared" si="13"/>
        <v>4.8</v>
      </c>
      <c r="M34" s="4"/>
    </row>
    <row r="35" spans="1:13" s="1" customFormat="1" ht="19.5" customHeight="1">
      <c r="A35" s="35"/>
      <c r="B35" s="45"/>
      <c r="C35" s="19" t="s">
        <v>32</v>
      </c>
      <c r="D35" s="16" t="s">
        <v>5</v>
      </c>
      <c r="E35" s="12">
        <f>ROUND(E31/E27,1)</f>
        <v>4.4</v>
      </c>
      <c r="F35" s="12">
        <f>ROUND(F31/F27,1)</f>
        <v>6.3</v>
      </c>
      <c r="G35" s="15">
        <f aca="true" t="shared" si="14" ref="G35:L35">ROUND(G31/G27,1)</f>
        <v>7</v>
      </c>
      <c r="H35" s="12">
        <f t="shared" si="14"/>
        <v>4.7</v>
      </c>
      <c r="I35" s="12">
        <f t="shared" si="14"/>
        <v>7.4</v>
      </c>
      <c r="J35" s="15">
        <f t="shared" si="14"/>
        <v>7</v>
      </c>
      <c r="K35" s="12">
        <f t="shared" si="14"/>
        <v>4.9</v>
      </c>
      <c r="L35" s="12">
        <f t="shared" si="14"/>
        <v>4.7</v>
      </c>
      <c r="M35" s="4"/>
    </row>
    <row r="36" spans="1:13" s="1" customFormat="1" ht="19.5" customHeight="1">
      <c r="A36" s="36"/>
      <c r="B36" s="46"/>
      <c r="C36" s="18" t="s">
        <v>1</v>
      </c>
      <c r="D36" s="16" t="s">
        <v>19</v>
      </c>
      <c r="E36" s="12">
        <f aca="true" t="shared" si="15" ref="E36:L36">ROUND(E35/E34*100,2)</f>
        <v>93.62</v>
      </c>
      <c r="F36" s="12">
        <f t="shared" si="15"/>
        <v>110.53</v>
      </c>
      <c r="G36" s="12">
        <f t="shared" si="15"/>
        <v>112.9</v>
      </c>
      <c r="H36" s="12">
        <f t="shared" si="15"/>
        <v>106.82</v>
      </c>
      <c r="I36" s="12">
        <f t="shared" si="15"/>
        <v>96.1</v>
      </c>
      <c r="J36" s="12">
        <f t="shared" si="15"/>
        <v>104.48</v>
      </c>
      <c r="K36" s="12">
        <f t="shared" si="15"/>
        <v>79.03</v>
      </c>
      <c r="L36" s="12">
        <f t="shared" si="15"/>
        <v>97.92</v>
      </c>
      <c r="M36" s="4"/>
    </row>
    <row r="37" spans="1:13" s="1" customFormat="1" ht="19.5" customHeight="1">
      <c r="A37" s="38" t="s">
        <v>25</v>
      </c>
      <c r="B37" s="23" t="s">
        <v>30</v>
      </c>
      <c r="C37" s="24"/>
      <c r="D37" s="16" t="s">
        <v>6</v>
      </c>
      <c r="E37" s="11">
        <v>2563493</v>
      </c>
      <c r="F37" s="11">
        <v>4200669</v>
      </c>
      <c r="G37" s="11">
        <v>9232058</v>
      </c>
      <c r="H37" s="11">
        <v>4090249</v>
      </c>
      <c r="I37" s="11">
        <v>10528242</v>
      </c>
      <c r="J37" s="11">
        <v>9864463</v>
      </c>
      <c r="K37" s="11">
        <v>2969047</v>
      </c>
      <c r="L37" s="11">
        <v>3276205</v>
      </c>
      <c r="M37" s="4"/>
    </row>
    <row r="38" spans="1:13" s="1" customFormat="1" ht="19.5" customHeight="1">
      <c r="A38" s="39"/>
      <c r="B38" s="41" t="s">
        <v>31</v>
      </c>
      <c r="C38" s="18" t="s">
        <v>11</v>
      </c>
      <c r="D38" s="16" t="s">
        <v>6</v>
      </c>
      <c r="E38" s="11">
        <v>1912000</v>
      </c>
      <c r="F38" s="11">
        <v>4373200</v>
      </c>
      <c r="G38" s="11">
        <v>7229900</v>
      </c>
      <c r="H38" s="11">
        <v>4359000</v>
      </c>
      <c r="I38" s="11">
        <v>9066300</v>
      </c>
      <c r="J38" s="11">
        <v>10315600</v>
      </c>
      <c r="K38" s="11">
        <v>2253500</v>
      </c>
      <c r="L38" s="11">
        <v>3255700</v>
      </c>
      <c r="M38" s="4"/>
    </row>
    <row r="39" spans="1:13" s="1" customFormat="1" ht="19.5" customHeight="1">
      <c r="A39" s="39"/>
      <c r="B39" s="42"/>
      <c r="C39" s="18" t="s">
        <v>0</v>
      </c>
      <c r="D39" s="16" t="s">
        <v>20</v>
      </c>
      <c r="E39" s="12">
        <f aca="true" t="shared" si="16" ref="E39:L39">ROUND(E38/$E$15*100,1)</f>
        <v>1.3</v>
      </c>
      <c r="F39" s="12">
        <f t="shared" si="16"/>
        <v>2.9</v>
      </c>
      <c r="G39" s="15">
        <f t="shared" si="16"/>
        <v>4.9</v>
      </c>
      <c r="H39" s="12">
        <f t="shared" si="16"/>
        <v>2.9</v>
      </c>
      <c r="I39" s="12">
        <f t="shared" si="16"/>
        <v>6.1</v>
      </c>
      <c r="J39" s="15">
        <f t="shared" si="16"/>
        <v>6.9</v>
      </c>
      <c r="K39" s="12">
        <f t="shared" si="16"/>
        <v>1.5</v>
      </c>
      <c r="L39" s="12">
        <f t="shared" si="16"/>
        <v>2.2</v>
      </c>
      <c r="M39" s="4"/>
    </row>
    <row r="40" spans="1:13" s="1" customFormat="1" ht="19.5" customHeight="1">
      <c r="A40" s="39"/>
      <c r="B40" s="43"/>
      <c r="C40" s="18" t="s">
        <v>1</v>
      </c>
      <c r="D40" s="16" t="s">
        <v>20</v>
      </c>
      <c r="E40" s="12">
        <f>ROUND(E38/E37*100,2)</f>
        <v>74.59</v>
      </c>
      <c r="F40" s="12">
        <f>ROUND(F38/F37*100,1)</f>
        <v>104.1</v>
      </c>
      <c r="G40" s="12">
        <f aca="true" t="shared" si="17" ref="G40:L40">ROUND(G38/G37*100,1)</f>
        <v>78.3</v>
      </c>
      <c r="H40" s="12">
        <f t="shared" si="17"/>
        <v>106.6</v>
      </c>
      <c r="I40" s="12">
        <f t="shared" si="17"/>
        <v>86.1</v>
      </c>
      <c r="J40" s="12">
        <f t="shared" si="17"/>
        <v>104.6</v>
      </c>
      <c r="K40" s="12">
        <f t="shared" si="17"/>
        <v>75.9</v>
      </c>
      <c r="L40" s="12">
        <f t="shared" si="17"/>
        <v>99.4</v>
      </c>
      <c r="M40" s="4"/>
    </row>
    <row r="41" spans="1:13" s="1" customFormat="1" ht="19.5" customHeight="1">
      <c r="A41" s="39"/>
      <c r="B41" s="44" t="s">
        <v>29</v>
      </c>
      <c r="C41" s="20" t="s">
        <v>33</v>
      </c>
      <c r="D41" s="16" t="s">
        <v>7</v>
      </c>
      <c r="E41" s="17">
        <f>ROUND(E37/E26,1)</f>
        <v>7140.6</v>
      </c>
      <c r="F41" s="17">
        <f>ROUND(F37/F26,1)</f>
        <v>12464.9</v>
      </c>
      <c r="G41" s="17">
        <f aca="true" t="shared" si="18" ref="G41:L41">ROUND(G37/G26,1)</f>
        <v>15184.3</v>
      </c>
      <c r="H41" s="17">
        <f t="shared" si="18"/>
        <v>6586.6</v>
      </c>
      <c r="I41" s="17">
        <f t="shared" si="18"/>
        <v>18867.8</v>
      </c>
      <c r="J41" s="17">
        <f t="shared" si="18"/>
        <v>12761.3</v>
      </c>
      <c r="K41" s="17">
        <f t="shared" si="18"/>
        <v>10133.3</v>
      </c>
      <c r="L41" s="17">
        <f t="shared" si="18"/>
        <v>8190.5</v>
      </c>
      <c r="M41" s="4"/>
    </row>
    <row r="42" spans="1:13" s="1" customFormat="1" ht="19.5" customHeight="1">
      <c r="A42" s="39"/>
      <c r="B42" s="45"/>
      <c r="C42" s="19" t="s">
        <v>32</v>
      </c>
      <c r="D42" s="16" t="s">
        <v>6</v>
      </c>
      <c r="E42" s="17">
        <f>ROUND(E38/E27,1)</f>
        <v>7709.7</v>
      </c>
      <c r="F42" s="17">
        <f>ROUND(F38/F27,1)</f>
        <v>17149.8</v>
      </c>
      <c r="G42" s="11">
        <f aca="true" t="shared" si="19" ref="G42:L42">ROUND(G38/G27,1)</f>
        <v>14430.9</v>
      </c>
      <c r="H42" s="17">
        <f t="shared" si="19"/>
        <v>10043.8</v>
      </c>
      <c r="I42" s="17">
        <f t="shared" si="19"/>
        <v>19882.2</v>
      </c>
      <c r="J42" s="11">
        <f t="shared" si="19"/>
        <v>19281.5</v>
      </c>
      <c r="K42" s="17">
        <f t="shared" si="19"/>
        <v>10834.1</v>
      </c>
      <c r="L42" s="17">
        <f t="shared" si="19"/>
        <v>10502.3</v>
      </c>
      <c r="M42" s="4"/>
    </row>
    <row r="43" spans="1:13" s="1" customFormat="1" ht="19.5" customHeight="1">
      <c r="A43" s="39"/>
      <c r="B43" s="46"/>
      <c r="C43" s="18" t="s">
        <v>1</v>
      </c>
      <c r="D43" s="16" t="s">
        <v>20</v>
      </c>
      <c r="E43" s="12">
        <f>ROUND(E42/E41*100,2)</f>
        <v>107.97</v>
      </c>
      <c r="F43" s="12">
        <f>ROUND(F42/F41*100,2)</f>
        <v>137.58</v>
      </c>
      <c r="G43" s="12">
        <f aca="true" t="shared" si="20" ref="G43:L43">ROUND(G42/G41*100,2)</f>
        <v>95.04</v>
      </c>
      <c r="H43" s="12">
        <f t="shared" si="20"/>
        <v>152.49</v>
      </c>
      <c r="I43" s="12">
        <f t="shared" si="20"/>
        <v>105.38</v>
      </c>
      <c r="J43" s="12">
        <f t="shared" si="20"/>
        <v>151.09</v>
      </c>
      <c r="K43" s="12">
        <f t="shared" si="20"/>
        <v>106.92</v>
      </c>
      <c r="L43" s="12">
        <f t="shared" si="20"/>
        <v>128.23</v>
      </c>
      <c r="M43" s="4"/>
    </row>
    <row r="44" spans="1:13" s="1" customFormat="1" ht="19.5" customHeight="1">
      <c r="A44" s="39"/>
      <c r="B44" s="54" t="s">
        <v>23</v>
      </c>
      <c r="C44" s="20" t="s">
        <v>33</v>
      </c>
      <c r="D44" s="16" t="s">
        <v>6</v>
      </c>
      <c r="E44" s="17">
        <f>ROUND(E37/E30,1)</f>
        <v>1503.5</v>
      </c>
      <c r="F44" s="17">
        <f>ROUND(F37/F30,1)</f>
        <v>2177.6</v>
      </c>
      <c r="G44" s="17">
        <f aca="true" t="shared" si="21" ref="G44:L44">ROUND(G37/G30,1)</f>
        <v>2432</v>
      </c>
      <c r="H44" s="17">
        <f t="shared" si="21"/>
        <v>1502.7</v>
      </c>
      <c r="I44" s="17">
        <f t="shared" si="21"/>
        <v>2443.9</v>
      </c>
      <c r="J44" s="17">
        <f t="shared" si="21"/>
        <v>1904.7</v>
      </c>
      <c r="K44" s="17">
        <f t="shared" si="21"/>
        <v>1628.7</v>
      </c>
      <c r="L44" s="17">
        <f t="shared" si="21"/>
        <v>1697.5</v>
      </c>
      <c r="M44" s="4"/>
    </row>
    <row r="45" spans="1:13" s="1" customFormat="1" ht="19.5" customHeight="1">
      <c r="A45" s="39"/>
      <c r="B45" s="55"/>
      <c r="C45" s="19" t="s">
        <v>32</v>
      </c>
      <c r="D45" s="16" t="s">
        <v>6</v>
      </c>
      <c r="E45" s="17">
        <f>ROUND(E38/E31,1)</f>
        <v>1755.7</v>
      </c>
      <c r="F45" s="17">
        <f>ROUND(F38/F31,1)</f>
        <v>2733.3</v>
      </c>
      <c r="G45" s="11">
        <f aca="true" t="shared" si="22" ref="G45:L45">ROUND(G38/G31,1)</f>
        <v>2069.2</v>
      </c>
      <c r="H45" s="17">
        <f t="shared" si="22"/>
        <v>2116</v>
      </c>
      <c r="I45" s="17">
        <f t="shared" si="22"/>
        <v>2669.7</v>
      </c>
      <c r="J45" s="11">
        <f t="shared" si="22"/>
        <v>2755.2</v>
      </c>
      <c r="K45" s="17">
        <f t="shared" si="22"/>
        <v>2229</v>
      </c>
      <c r="L45" s="17">
        <f t="shared" si="22"/>
        <v>2242.2</v>
      </c>
      <c r="M45" s="4"/>
    </row>
    <row r="46" spans="1:13" s="1" customFormat="1" ht="19.5" customHeight="1">
      <c r="A46" s="40"/>
      <c r="B46" s="56"/>
      <c r="C46" s="18" t="s">
        <v>1</v>
      </c>
      <c r="D46" s="16" t="s">
        <v>20</v>
      </c>
      <c r="E46" s="12">
        <f>ROUNDDOWN(E45/E44*100,1)</f>
        <v>116.7</v>
      </c>
      <c r="F46" s="12">
        <f>ROUND(F45/F44*100,1)</f>
        <v>125.5</v>
      </c>
      <c r="G46" s="12">
        <f aca="true" t="shared" si="23" ref="G46:L46">ROUND(G45/G44*100,1)</f>
        <v>85.1</v>
      </c>
      <c r="H46" s="12">
        <f t="shared" si="23"/>
        <v>140.8</v>
      </c>
      <c r="I46" s="12">
        <f t="shared" si="23"/>
        <v>109.2</v>
      </c>
      <c r="J46" s="12">
        <f t="shared" si="23"/>
        <v>144.7</v>
      </c>
      <c r="K46" s="12">
        <f t="shared" si="23"/>
        <v>136.9</v>
      </c>
      <c r="L46" s="12">
        <f t="shared" si="23"/>
        <v>132.1</v>
      </c>
      <c r="M46" s="4"/>
    </row>
    <row r="47" spans="1:13" s="1" customFormat="1" ht="19.5" customHeight="1">
      <c r="A47" s="50" t="s">
        <v>35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21"/>
      <c r="M47" s="4"/>
    </row>
    <row r="48" spans="1:11" s="1" customFormat="1" ht="19.5" customHeight="1">
      <c r="A48" s="50" t="s">
        <v>34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</row>
    <row r="49" s="5" customFormat="1" ht="13.5"/>
    <row r="50" s="5" customFormat="1" ht="13.5"/>
    <row r="51" s="5" customFormat="1" ht="13.5"/>
    <row r="52" s="5" customFormat="1" ht="13.5"/>
    <row r="53" spans="1:10" s="5" customFormat="1" ht="13.5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s="5" customFormat="1" ht="13.5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s="5" customFormat="1" ht="13.5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10" s="5" customFormat="1" ht="13.5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ht="13.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3.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3.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3.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3.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3.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3.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3.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3.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3.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3.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3.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3.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3.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3.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3.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3.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3.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3.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3.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3.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3.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3.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3.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3.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3.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3.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3.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3.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3.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3.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3.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3.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3.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3.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3.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3.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3.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3.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3.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3.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3.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3.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3.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3.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3.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3.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3.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3.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3.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3.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3.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3.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3.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3.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3.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3.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3.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3.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3.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3.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3.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3.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3.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3.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3.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3.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3.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3.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3.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3.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3.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3.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3.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3.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3.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3.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3.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3.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3.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3.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3.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3.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3.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3.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3.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3.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3.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3.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3.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3.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3.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3.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3.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3.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3.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3.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3.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3.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3.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3.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3.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3.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3.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3.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3.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3.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3.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3.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3.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3.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3.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3.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3.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3.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3.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3.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3.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3.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3.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3.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3.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3.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3.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3.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3.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3.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3.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3.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3.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3.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3.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3.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3.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3.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3.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3.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3.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3.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3.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3.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3.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3.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3.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3.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3.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3.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3.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3.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3.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3.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3.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3.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3.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3.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3.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3.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3.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3.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3.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3.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3.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3.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3.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3.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3.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3.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3.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3.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3.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3.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3.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3.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3.5">
      <c r="A230" s="2"/>
      <c r="B230" s="2"/>
      <c r="C230" s="2"/>
      <c r="D230" s="2"/>
      <c r="E230" s="2"/>
      <c r="F230" s="2"/>
      <c r="G230" s="2"/>
      <c r="H230" s="2"/>
      <c r="I230" s="2"/>
      <c r="J230" s="2"/>
    </row>
  </sheetData>
  <sheetProtection formatCells="0" formatColumns="0" formatRows="0" insertColumns="0" insertRows="0"/>
  <mergeCells count="30">
    <mergeCell ref="A47:K47"/>
    <mergeCell ref="A48:K48"/>
    <mergeCell ref="A1:K1"/>
    <mergeCell ref="A24:K24"/>
    <mergeCell ref="B31:B33"/>
    <mergeCell ref="B34:B36"/>
    <mergeCell ref="B38:B40"/>
    <mergeCell ref="B41:B43"/>
    <mergeCell ref="B44:B46"/>
    <mergeCell ref="A3:A6"/>
    <mergeCell ref="A7:A13"/>
    <mergeCell ref="A14:A23"/>
    <mergeCell ref="A37:A46"/>
    <mergeCell ref="B4:B6"/>
    <mergeCell ref="B8:B10"/>
    <mergeCell ref="B11:B13"/>
    <mergeCell ref="B30:C30"/>
    <mergeCell ref="B15:B17"/>
    <mergeCell ref="B18:B20"/>
    <mergeCell ref="B27:B29"/>
    <mergeCell ref="B3:C3"/>
    <mergeCell ref="B37:C37"/>
    <mergeCell ref="A2:C2"/>
    <mergeCell ref="B7:C7"/>
    <mergeCell ref="A25:C25"/>
    <mergeCell ref="B26:C26"/>
    <mergeCell ref="B21:B23"/>
    <mergeCell ref="B14:C14"/>
    <mergeCell ref="A26:A29"/>
    <mergeCell ref="A30:A36"/>
  </mergeCells>
  <printOptions horizontalCentered="1"/>
  <pageMargins left="0.5905511811023623" right="0.5905511811023623" top="0.984251968503937" bottom="0.984251968503937" header="0.5118110236220472" footer="0.5118110236220472"/>
  <pageSetup horizontalDpi="240" verticalDpi="240" orientation="portrait" paperSize="9" scale="66" r:id="rId1"/>
  <headerFooter scaleWithDoc="0" alignWithMargins="0">
    <oddFooter>&amp;C90</oddFooter>
  </headerFooter>
  <ignoredErrors>
    <ignoredError sqref="F3:F4 F7:H22 F23:G23" formulaRange="1"/>
    <ignoredError sqref="H23" formula="1" formulaRange="1"/>
    <ignoredError sqref="G28:J4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2011-03-28T04:48:59Z</cp:lastPrinted>
  <dcterms:created xsi:type="dcterms:W3CDTF">2000-04-04T02:35:55Z</dcterms:created>
  <dcterms:modified xsi:type="dcterms:W3CDTF">2014-05-15T10:23:50Z</dcterms:modified>
  <cp:category/>
  <cp:version/>
  <cp:contentType/>
  <cp:contentStatus/>
</cp:coreProperties>
</file>