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3620" windowHeight="7725" activeTab="0"/>
  </bookViews>
  <sheets>
    <sheet name="09-04" sheetId="1" r:id="rId1"/>
  </sheets>
  <definedNames>
    <definedName name="_xlnm.Print_Area" localSheetId="0">'09-04'!$A$1:$K$53</definedName>
  </definedNames>
  <calcPr fullCalcOnLoad="1"/>
</workbook>
</file>

<file path=xl/sharedStrings.xml><?xml version="1.0" encoding="utf-8"?>
<sst xmlns="http://schemas.openxmlformats.org/spreadsheetml/2006/main" count="115" uniqueCount="38">
  <si>
    <t>被保険者</t>
  </si>
  <si>
    <t>件　　数</t>
  </si>
  <si>
    <t>日　　数</t>
  </si>
  <si>
    <t>費 用 額</t>
  </si>
  <si>
    <t>受 診 率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</si>
  <si>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</si>
  <si>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</si>
  <si>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</si>
  <si>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</si>
  <si>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</si>
  <si>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</si>
  <si>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</si>
  <si>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</si>
  <si>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</si>
  <si>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</si>
  <si>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</si>
  <si>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</si>
  <si>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>（資料）市民部市民総室国民健康保険課調 （国民健康保険事業状況報告書）</t>
  </si>
  <si>
    <t>-</t>
  </si>
  <si>
    <t>％</t>
  </si>
  <si>
    <t>-</t>
  </si>
  <si>
    <t>1件当たり
費用額</t>
  </si>
  <si>
    <t>1人当たり
費用額</t>
  </si>
  <si>
    <t>1日当たり
費用額</t>
  </si>
  <si>
    <t>(前期高齢者)</t>
  </si>
  <si>
    <t>（食事差額）</t>
  </si>
  <si>
    <t xml:space="preserve">※食事療養の件数・日数・一件当たり費用額・一日当たり費用額は、再掲である。 </t>
  </si>
  <si>
    <t>※療養諸費は、診療費計・調剤・食事療養・訪問看護・療養費・移送費の合計とする。</t>
  </si>
  <si>
    <t xml:space="preserve">※前期高齢者については、再掲である。 </t>
  </si>
  <si>
    <t xml:space="preserve">調　　　　剤 </t>
  </si>
  <si>
    <t>区　分　／　項　目</t>
  </si>
  <si>
    <t>4　国民健康保険被保険者給付状況 （令和元年度）</t>
  </si>
  <si>
    <t>食 事 療 養</t>
  </si>
  <si>
    <t>訪 問 看 護</t>
  </si>
  <si>
    <t>療　 養　 費</t>
  </si>
  <si>
    <t>移　 送　 費</t>
  </si>
  <si>
    <t>療 養 諸 費</t>
  </si>
  <si>
    <t>※項目における日数の単位は、原則として日であるが、調剤は枚、食事療養は回とし、ともに日数の合計には計上しない。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</si>
</sst>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  <numFmt numFmtId="185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 shrinkToFit="1"/>
      <protection/>
    </xf>
    <xf numFmtId="181" fontId="3" fillId="0" borderId="13" xfId="49" applyNumberFormat="1" applyFont="1" applyFill="1" applyBorder="1" applyAlignment="1" applyProtection="1">
      <alignment vertical="center"/>
      <protection locked="0"/>
    </xf>
    <xf numFmtId="181" fontId="3" fillId="0" borderId="13" xfId="62" applyNumberFormat="1" applyFont="1" applyFill="1" applyBorder="1" applyAlignment="1" applyProtection="1">
      <alignment vertical="center"/>
      <protection locked="0"/>
    </xf>
    <xf numFmtId="181" fontId="3" fillId="0" borderId="10" xfId="62" applyNumberFormat="1" applyFont="1" applyFill="1" applyBorder="1" applyAlignment="1" applyProtection="1">
      <alignment vertical="center"/>
      <protection locked="0"/>
    </xf>
    <xf numFmtId="181" fontId="6" fillId="0" borderId="13" xfId="62" applyNumberFormat="1" applyFont="1" applyFill="1" applyBorder="1" applyAlignment="1" applyProtection="1">
      <alignment horizontal="right" vertical="center"/>
      <protection locked="0"/>
    </xf>
    <xf numFmtId="182" fontId="3" fillId="0" borderId="10" xfId="62" applyNumberFormat="1" applyFont="1" applyFill="1" applyBorder="1" applyAlignment="1" applyProtection="1">
      <alignment vertical="center"/>
      <protection/>
    </xf>
    <xf numFmtId="181" fontId="3" fillId="0" borderId="13" xfId="62" applyNumberFormat="1" applyFont="1" applyFill="1" applyBorder="1" applyAlignment="1" applyProtection="1">
      <alignment vertical="center"/>
      <protection/>
    </xf>
    <xf numFmtId="0" fontId="3" fillId="0" borderId="13" xfId="62" applyFont="1" applyFill="1" applyBorder="1" applyAlignment="1">
      <alignment horizontal="center" vertical="center" shrinkToFit="1"/>
      <protection/>
    </xf>
    <xf numFmtId="181" fontId="3" fillId="0" borderId="13" xfId="49" applyNumberFormat="1" applyFont="1" applyFill="1" applyBorder="1" applyAlignment="1" applyProtection="1">
      <alignment vertical="center"/>
      <protection/>
    </xf>
    <xf numFmtId="181" fontId="6" fillId="0" borderId="13" xfId="49" applyNumberFormat="1" applyFont="1" applyFill="1" applyBorder="1" applyAlignment="1" applyProtection="1">
      <alignment vertical="center"/>
      <protection/>
    </xf>
    <xf numFmtId="181" fontId="3" fillId="0" borderId="11" xfId="62" applyNumberFormat="1" applyFont="1" applyFill="1" applyBorder="1" applyAlignment="1" applyProtection="1">
      <alignment vertical="center"/>
      <protection/>
    </xf>
    <xf numFmtId="181" fontId="3" fillId="0" borderId="10" xfId="62" applyNumberFormat="1" applyFont="1" applyFill="1" applyBorder="1" applyAlignment="1" applyProtection="1">
      <alignment vertical="center"/>
      <protection/>
    </xf>
    <xf numFmtId="181" fontId="6" fillId="0" borderId="11" xfId="62" applyNumberFormat="1" applyFont="1" applyFill="1" applyBorder="1" applyAlignment="1" applyProtection="1">
      <alignment vertical="center"/>
      <protection/>
    </xf>
    <xf numFmtId="181" fontId="3" fillId="0" borderId="13" xfId="62" applyNumberFormat="1" applyFont="1" applyFill="1" applyBorder="1" applyAlignment="1" applyProtection="1" quotePrefix="1">
      <alignment vertical="center"/>
      <protection locked="0"/>
    </xf>
    <xf numFmtId="181" fontId="6" fillId="0" borderId="13" xfId="62" applyNumberFormat="1" applyFont="1" applyFill="1" applyBorder="1" applyAlignment="1" applyProtection="1">
      <alignment vertical="center"/>
      <protection/>
    </xf>
    <xf numFmtId="181" fontId="3" fillId="0" borderId="13" xfId="62" applyNumberFormat="1" applyFont="1" applyFill="1" applyBorder="1" applyAlignment="1" applyProtection="1">
      <alignment horizontal="center" vertical="center"/>
      <protection locked="0"/>
    </xf>
    <xf numFmtId="181" fontId="3" fillId="0" borderId="13" xfId="62" applyNumberFormat="1" applyFont="1" applyFill="1" applyBorder="1" applyAlignment="1" applyProtection="1">
      <alignment horizontal="center" vertical="center"/>
      <protection/>
    </xf>
    <xf numFmtId="181" fontId="3" fillId="0" borderId="13" xfId="62" applyNumberFormat="1" applyFont="1" applyFill="1" applyBorder="1" applyAlignment="1" applyProtection="1">
      <alignment horizontal="right" vertical="center"/>
      <protection locked="0"/>
    </xf>
    <xf numFmtId="181" fontId="3" fillId="0" borderId="13" xfId="62" applyNumberFormat="1" applyFont="1" applyFill="1" applyBorder="1" applyAlignment="1" applyProtection="1">
      <alignment horizontal="right" vertical="center"/>
      <protection/>
    </xf>
    <xf numFmtId="181" fontId="6" fillId="0" borderId="13" xfId="62" applyNumberFormat="1" applyFont="1" applyFill="1" applyBorder="1" applyAlignment="1" applyProtection="1">
      <alignment horizontal="right" vertical="center"/>
      <protection/>
    </xf>
    <xf numFmtId="181" fontId="3" fillId="0" borderId="13" xfId="49" applyNumberFormat="1" applyFont="1" applyFill="1" applyBorder="1" applyAlignment="1" applyProtection="1">
      <alignment horizontal="center" vertical="center"/>
      <protection/>
    </xf>
    <xf numFmtId="177" fontId="3" fillId="0" borderId="13" xfId="49" applyNumberFormat="1" applyFont="1" applyFill="1" applyBorder="1" applyAlignment="1" applyProtection="1">
      <alignment vertical="center"/>
      <protection locked="0"/>
    </xf>
    <xf numFmtId="177" fontId="3" fillId="0" borderId="13" xfId="62" applyNumberFormat="1" applyFont="1" applyFill="1" applyBorder="1" applyAlignment="1" applyProtection="1">
      <alignment vertical="center"/>
      <protection/>
    </xf>
    <xf numFmtId="177" fontId="3" fillId="0" borderId="10" xfId="62" applyNumberFormat="1" applyFont="1" applyFill="1" applyBorder="1" applyAlignment="1" applyProtection="1">
      <alignment vertical="center"/>
      <protection/>
    </xf>
    <xf numFmtId="177" fontId="6" fillId="0" borderId="13" xfId="62" applyNumberFormat="1" applyFont="1" applyFill="1" applyBorder="1" applyAlignment="1" applyProtection="1">
      <alignment vertical="center"/>
      <protection/>
    </xf>
    <xf numFmtId="177" fontId="6" fillId="0" borderId="13" xfId="62" applyNumberFormat="1" applyFont="1" applyFill="1" applyBorder="1" applyAlignment="1" applyProtection="1">
      <alignment horizontal="right" vertical="center"/>
      <protection locked="0"/>
    </xf>
    <xf numFmtId="177" fontId="3" fillId="0" borderId="13" xfId="62" applyNumberFormat="1" applyFont="1" applyFill="1" applyBorder="1" applyAlignment="1" applyProtection="1">
      <alignment vertical="center"/>
      <protection locked="0"/>
    </xf>
    <xf numFmtId="177" fontId="3" fillId="0" borderId="13" xfId="49" applyNumberFormat="1" applyFont="1" applyFill="1" applyBorder="1" applyAlignment="1" applyProtection="1">
      <alignment vertical="center"/>
      <protection/>
    </xf>
    <xf numFmtId="177" fontId="3" fillId="0" borderId="13" xfId="62" applyNumberFormat="1" applyFont="1" applyFill="1" applyBorder="1" applyAlignment="1" applyProtection="1" quotePrefix="1">
      <alignment vertical="center"/>
      <protection locked="0"/>
    </xf>
    <xf numFmtId="177" fontId="3" fillId="0" borderId="10" xfId="62" applyNumberFormat="1" applyFont="1" applyFill="1" applyBorder="1" applyAlignment="1" applyProtection="1">
      <alignment vertical="center"/>
      <protection locked="0"/>
    </xf>
    <xf numFmtId="177" fontId="3" fillId="0" borderId="11" xfId="62" applyNumberFormat="1" applyFont="1" applyFill="1" applyBorder="1" applyAlignment="1" applyProtection="1">
      <alignment vertical="center"/>
      <protection/>
    </xf>
    <xf numFmtId="177" fontId="6" fillId="0" borderId="11" xfId="62" applyNumberFormat="1" applyFont="1" applyFill="1" applyBorder="1" applyAlignment="1" applyProtection="1">
      <alignment vertical="center"/>
      <protection/>
    </xf>
    <xf numFmtId="178" fontId="3" fillId="0" borderId="10" xfId="62" applyNumberFormat="1" applyFont="1" applyFill="1" applyBorder="1" applyAlignment="1" applyProtection="1">
      <alignment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4" xfId="62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 applyAlignment="1" applyProtection="1">
      <alignment horizontal="left" vertical="center"/>
      <protection locked="0"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3" fillId="0" borderId="24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5" fillId="0" borderId="19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2.50390625" style="4" customWidth="1"/>
    <col min="2" max="2" width="7.50390625" style="4" customWidth="1"/>
    <col min="3" max="3" width="10.00390625" style="4" customWidth="1"/>
    <col min="4" max="10" width="8.625" style="4" customWidth="1"/>
    <col min="11" max="11" width="8.625" style="3" customWidth="1"/>
    <col min="12" max="12" width="9.00390625" style="3" customWidth="1"/>
    <col min="13" max="16" width="9.00390625" style="4" customWidth="1"/>
    <col min="17" max="16384" width="9.00390625" style="2" customWidth="1"/>
  </cols>
  <sheetData>
    <row r="1" spans="1:16" s="1" customFormat="1" ht="1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"/>
      <c r="M1" s="3"/>
      <c r="N1" s="3"/>
      <c r="O1" s="3"/>
      <c r="P1" s="3"/>
    </row>
    <row r="2" spans="1:11" ht="11.25" customHeight="1">
      <c r="A2" s="53" t="s">
        <v>30</v>
      </c>
      <c r="B2" s="54"/>
      <c r="C2" s="55"/>
      <c r="D2" s="48" t="s">
        <v>0</v>
      </c>
      <c r="E2" s="48" t="s">
        <v>1</v>
      </c>
      <c r="F2" s="48" t="s">
        <v>2</v>
      </c>
      <c r="G2" s="48" t="s">
        <v>3</v>
      </c>
      <c r="H2" s="48" t="s">
        <v>4</v>
      </c>
      <c r="I2" s="46" t="s">
        <v>21</v>
      </c>
      <c r="J2" s="46" t="s">
        <v>22</v>
      </c>
      <c r="K2" s="46" t="s">
        <v>23</v>
      </c>
    </row>
    <row r="3" spans="1:11" ht="11.25" customHeight="1">
      <c r="A3" s="56"/>
      <c r="B3" s="57"/>
      <c r="C3" s="58"/>
      <c r="D3" s="49"/>
      <c r="E3" s="49"/>
      <c r="F3" s="49"/>
      <c r="G3" s="49"/>
      <c r="H3" s="49"/>
      <c r="I3" s="47"/>
      <c r="J3" s="47"/>
      <c r="K3" s="47"/>
    </row>
    <row r="4" spans="1:11" ht="11.25" customHeight="1">
      <c r="A4" s="50" t="s">
        <v>5</v>
      </c>
      <c r="B4" s="51"/>
      <c r="C4" s="52"/>
      <c r="D4" s="40" t="s">
        <v>6</v>
      </c>
      <c r="E4" s="40" t="s">
        <v>7</v>
      </c>
      <c r="F4" s="5" t="s">
        <v>8</v>
      </c>
      <c r="G4" s="40" t="s">
        <v>9</v>
      </c>
      <c r="H4" s="5" t="s">
        <v>19</v>
      </c>
      <c r="I4" s="40" t="s">
        <v>9</v>
      </c>
      <c r="J4" s="40" t="s">
        <v>9</v>
      </c>
      <c r="K4" s="40" t="s">
        <v>9</v>
      </c>
    </row>
    <row r="5" spans="1:11" ht="11.25" customHeight="1">
      <c r="A5" s="41"/>
      <c r="B5" s="41" t="s">
        <v>10</v>
      </c>
      <c r="C5" s="7" t="s">
        <v>11</v>
      </c>
      <c r="D5" s="8">
        <v>41392</v>
      </c>
      <c r="E5" s="9">
        <v>9084</v>
      </c>
      <c r="F5" s="10">
        <v>150960</v>
      </c>
      <c r="G5" s="11">
        <v>5206999180</v>
      </c>
      <c r="H5" s="12">
        <f>IF(ISERROR(E5/D5*100),"",E5/D5*100)</f>
        <v>21.946269810591417</v>
      </c>
      <c r="I5" s="13">
        <f>IF(ISERROR(G5/E5),"",G5/E5)</f>
        <v>573205.5460149713</v>
      </c>
      <c r="J5" s="13">
        <f>IF(ISERROR(G5/D5),"",G5/D5)</f>
        <v>125797.23569771937</v>
      </c>
      <c r="K5" s="13">
        <f>IF(ISERROR(G5/F5),"",G5/F5)</f>
        <v>34492.57538420774</v>
      </c>
    </row>
    <row r="6" spans="1:11" ht="11.25" customHeight="1">
      <c r="A6" s="42"/>
      <c r="B6" s="42"/>
      <c r="C6" s="14" t="s">
        <v>24</v>
      </c>
      <c r="D6" s="28">
        <v>-16552</v>
      </c>
      <c r="E6" s="33">
        <v>-4836</v>
      </c>
      <c r="F6" s="36">
        <v>-74037</v>
      </c>
      <c r="G6" s="32">
        <v>-2989014540</v>
      </c>
      <c r="H6" s="39">
        <f>IF(ISERROR(E6/D6*100),"",E6/D6*100)*-1</f>
        <v>-29.2170130497825</v>
      </c>
      <c r="I6" s="34">
        <f>IF(ISERROR(G6/E6),"",G6/E6)*-1</f>
        <v>-618075.7940446651</v>
      </c>
      <c r="J6" s="29">
        <f>IF(ISERROR(G6/D6),"",G6/D6)*-1</f>
        <v>-180583.28540357662</v>
      </c>
      <c r="K6" s="29">
        <f>IF(ISERROR(G6/F6),"",G6/F6)*-1</f>
        <v>-40371.902427164794</v>
      </c>
    </row>
    <row r="7" spans="1:11" ht="11.25" customHeight="1">
      <c r="A7" s="42"/>
      <c r="B7" s="42"/>
      <c r="C7" s="14" t="s">
        <v>12</v>
      </c>
      <c r="D7" s="8">
        <v>1</v>
      </c>
      <c r="E7" s="9">
        <v>31</v>
      </c>
      <c r="F7" s="10">
        <v>614</v>
      </c>
      <c r="G7" s="11">
        <v>39190770</v>
      </c>
      <c r="H7" s="12">
        <f>IF(ISERROR(E7/D7*100),"",E7/D7*100)</f>
        <v>3100</v>
      </c>
      <c r="I7" s="13">
        <f>IF(ISERROR(G7/E7),"",G7/E7)</f>
        <v>1264218.3870967743</v>
      </c>
      <c r="J7" s="13">
        <f>IF(ISERROR(G7/D7),"",G7/D7)</f>
        <v>39190770</v>
      </c>
      <c r="K7" s="13">
        <f>IF(ISERROR(G7/F7),"",G7/F7)</f>
        <v>63828.61563517915</v>
      </c>
    </row>
    <row r="8" spans="1:11" ht="11.25" customHeight="1">
      <c r="A8" s="42"/>
      <c r="B8" s="43"/>
      <c r="C8" s="14" t="s">
        <v>13</v>
      </c>
      <c r="D8" s="15">
        <f>SUM(D5,D7)</f>
        <v>41393</v>
      </c>
      <c r="E8" s="15">
        <f>SUM(E5,E7)</f>
        <v>9115</v>
      </c>
      <c r="F8" s="15">
        <f>SUM(F5,F7)</f>
        <v>151574</v>
      </c>
      <c r="G8" s="16">
        <f>SUM(G5,G7)</f>
        <v>5246189950</v>
      </c>
      <c r="H8" s="12">
        <f>IF(ISERROR(E8/D8*100),"",E8/D8*100)</f>
        <v>22.020631507742856</v>
      </c>
      <c r="I8" s="13">
        <f>IF(ISERROR(G8/E8),"",G8/E8)</f>
        <v>575555.6719692814</v>
      </c>
      <c r="J8" s="13">
        <f>IF(ISERROR(G8/D8),"",G8/D8)</f>
        <v>126740.99364626869</v>
      </c>
      <c r="K8" s="13">
        <f>IF(ISERROR(G8/F8),"",G8/F8)</f>
        <v>34611.410598123686</v>
      </c>
    </row>
    <row r="9" spans="1:11" ht="11.25" customHeight="1">
      <c r="A9" s="42"/>
      <c r="B9" s="41" t="s">
        <v>14</v>
      </c>
      <c r="C9" s="14" t="s">
        <v>11</v>
      </c>
      <c r="D9" s="8">
        <v>41392</v>
      </c>
      <c r="E9" s="9">
        <v>365638</v>
      </c>
      <c r="F9" s="10">
        <v>563891</v>
      </c>
      <c r="G9" s="11">
        <v>5567715510</v>
      </c>
      <c r="H9" s="12">
        <f>IF(ISERROR(E9/D9*100),"",E9/D9*100)</f>
        <v>883.3542713567839</v>
      </c>
      <c r="I9" s="13">
        <f>IF(ISERROR(G9/E9),"",G9/E9)</f>
        <v>15227.398437799135</v>
      </c>
      <c r="J9" s="13">
        <f>IF(ISERROR(G9/D9),"",G9/D9)</f>
        <v>134511.87451681483</v>
      </c>
      <c r="K9" s="13">
        <f>IF(ISERROR(G9/F9),"",G9/F9)</f>
        <v>9873.74423425804</v>
      </c>
    </row>
    <row r="10" spans="1:11" ht="11.25" customHeight="1">
      <c r="A10" s="42"/>
      <c r="B10" s="42"/>
      <c r="C10" s="14" t="s">
        <v>24</v>
      </c>
      <c r="D10" s="28">
        <v>-16552</v>
      </c>
      <c r="E10" s="33">
        <v>-206718</v>
      </c>
      <c r="F10" s="36">
        <v>-315375</v>
      </c>
      <c r="G10" s="32">
        <v>-3206081410</v>
      </c>
      <c r="H10" s="39">
        <f>IF(ISERROR(E10/D10*100),"",E10/D10*100)*-1</f>
        <v>-1248.9004349927502</v>
      </c>
      <c r="I10" s="29">
        <f>IF(ISERROR(G10/E10),"",G10/E10)*-1</f>
        <v>-15509.444799195038</v>
      </c>
      <c r="J10" s="29">
        <f>IF(ISERROR(G10/D10),"",G10/D10)*-1</f>
        <v>-193697.5235621073</v>
      </c>
      <c r="K10" s="29">
        <f>IF(ISERROR(G10/F10),"",G10/F10)*-1</f>
        <v>-10165.933919936584</v>
      </c>
    </row>
    <row r="11" spans="1:11" ht="11.25" customHeight="1">
      <c r="A11" s="42"/>
      <c r="B11" s="42"/>
      <c r="C11" s="14" t="s">
        <v>12</v>
      </c>
      <c r="D11" s="8">
        <v>1</v>
      </c>
      <c r="E11" s="9">
        <v>462</v>
      </c>
      <c r="F11" s="10">
        <v>715</v>
      </c>
      <c r="G11" s="11">
        <v>4412030</v>
      </c>
      <c r="H11" s="12">
        <f>IF(ISERROR(E11/D11*100),"",E11/D11*100)</f>
        <v>46200</v>
      </c>
      <c r="I11" s="13">
        <f>IF(ISERROR(G11/E11),"",G11/E11)</f>
        <v>9549.848484848484</v>
      </c>
      <c r="J11" s="13">
        <f>IF(ISERROR(G11/D11),"",G11/D11)</f>
        <v>4412030</v>
      </c>
      <c r="K11" s="13">
        <f>IF(ISERROR(G11/F11),"",G11/F11)</f>
        <v>6170.671328671328</v>
      </c>
    </row>
    <row r="12" spans="1:11" ht="11.25" customHeight="1">
      <c r="A12" s="42"/>
      <c r="B12" s="43"/>
      <c r="C12" s="14" t="s">
        <v>13</v>
      </c>
      <c r="D12" s="15">
        <f>SUM(D9,D11)</f>
        <v>41393</v>
      </c>
      <c r="E12" s="15">
        <f>SUM(E9,E11)</f>
        <v>366100</v>
      </c>
      <c r="F12" s="15">
        <f>SUM(F9,F11)</f>
        <v>564606</v>
      </c>
      <c r="G12" s="16">
        <f>SUM(G9,G11)</f>
        <v>5572127540</v>
      </c>
      <c r="H12" s="12">
        <f>IF(ISERROR(E12/D12*100),"",E12/D12*100)</f>
        <v>884.4490614355085</v>
      </c>
      <c r="I12" s="13">
        <f>IF(ISERROR(G12/E12),"",G12/E12)</f>
        <v>15220.233652007648</v>
      </c>
      <c r="J12" s="13">
        <f>IF(ISERROR(G12/D12),"",G12/D12)</f>
        <v>134615.21368347306</v>
      </c>
      <c r="K12" s="13">
        <f>IF(ISERROR(G12/F12),"",G12/F12)</f>
        <v>9869.054774479902</v>
      </c>
    </row>
    <row r="13" spans="1:11" ht="11.25" customHeight="1">
      <c r="A13" s="42"/>
      <c r="B13" s="41" t="s">
        <v>15</v>
      </c>
      <c r="C13" s="14" t="s">
        <v>11</v>
      </c>
      <c r="D13" s="8">
        <v>41392</v>
      </c>
      <c r="E13" s="9">
        <v>80510</v>
      </c>
      <c r="F13" s="10">
        <v>147528</v>
      </c>
      <c r="G13" s="11">
        <v>1027722080</v>
      </c>
      <c r="H13" s="12">
        <f>IF(ISERROR(E13/D13*100),"",E13/D13*100)</f>
        <v>194.50618477000387</v>
      </c>
      <c r="I13" s="13">
        <f>IF(ISERROR(G13/E13),"",G13/E13)</f>
        <v>12765.148180350267</v>
      </c>
      <c r="J13" s="13">
        <f>IF(ISERROR(G13/D13),"",G13/D13)</f>
        <v>24829.002705836876</v>
      </c>
      <c r="K13" s="13">
        <f>IF(ISERROR(G13/F13),"",G13/F13)</f>
        <v>6966.284908627515</v>
      </c>
    </row>
    <row r="14" spans="1:11" ht="11.25" customHeight="1">
      <c r="A14" s="42"/>
      <c r="B14" s="42"/>
      <c r="C14" s="14" t="s">
        <v>24</v>
      </c>
      <c r="D14" s="28">
        <v>-16552</v>
      </c>
      <c r="E14" s="33">
        <v>-40751</v>
      </c>
      <c r="F14" s="36">
        <v>-76876</v>
      </c>
      <c r="G14" s="32">
        <v>-533717060</v>
      </c>
      <c r="H14" s="39">
        <f>IF(ISERROR(E14/D14*100),"",E14/D14*100)*-1</f>
        <v>-246.1998550024166</v>
      </c>
      <c r="I14" s="29">
        <f>IF(ISERROR(G14/E14),"",G14/E14)*-1</f>
        <v>-13097.029766140708</v>
      </c>
      <c r="J14" s="29">
        <f>IF(ISERROR(G14/D14),"",G14/D14)*-1</f>
        <v>-32244.868293861768</v>
      </c>
      <c r="K14" s="29">
        <f>IF(ISERROR(G14/F14),"",G14/F14)*-1</f>
        <v>-6942.570633227535</v>
      </c>
    </row>
    <row r="15" spans="1:11" ht="11.25" customHeight="1">
      <c r="A15" s="42"/>
      <c r="B15" s="42"/>
      <c r="C15" s="14" t="s">
        <v>12</v>
      </c>
      <c r="D15" s="8">
        <v>1</v>
      </c>
      <c r="E15" s="9">
        <v>76</v>
      </c>
      <c r="F15" s="10">
        <v>129</v>
      </c>
      <c r="G15" s="11">
        <v>808910</v>
      </c>
      <c r="H15" s="12">
        <f>IF(ISERROR(E15/D15*100),"",E15/D15*100)</f>
        <v>7600</v>
      </c>
      <c r="I15" s="13">
        <f>IF(ISERROR(G15/E15),"",G15/E15)</f>
        <v>10643.552631578947</v>
      </c>
      <c r="J15" s="13">
        <f>IF(ISERROR(G15/D15),"",G15/D15)</f>
        <v>808910</v>
      </c>
      <c r="K15" s="13">
        <f>IF(ISERROR(G15/F15),"",G15/F15)</f>
        <v>6270.62015503876</v>
      </c>
    </row>
    <row r="16" spans="1:11" ht="11.25" customHeight="1">
      <c r="A16" s="42"/>
      <c r="B16" s="43"/>
      <c r="C16" s="6" t="s">
        <v>13</v>
      </c>
      <c r="D16" s="15">
        <f>SUM(D13,D15)</f>
        <v>41393</v>
      </c>
      <c r="E16" s="15">
        <f>SUM(E13,E15)</f>
        <v>80586</v>
      </c>
      <c r="F16" s="15">
        <f>SUM(F13,F15)</f>
        <v>147657</v>
      </c>
      <c r="G16" s="16">
        <f>SUM(G13,G15)</f>
        <v>1028530990</v>
      </c>
      <c r="H16" s="12">
        <f>IF(ISERROR(E16/D16*100),"",E16/D16*100)</f>
        <v>194.6850916821685</v>
      </c>
      <c r="I16" s="13">
        <f>IF(ISERROR(G16/E16),"",G16/E16)</f>
        <v>12763.147320874594</v>
      </c>
      <c r="J16" s="13">
        <f>IF(ISERROR(G16/D16),"",G16/D16)</f>
        <v>24847.94506317493</v>
      </c>
      <c r="K16" s="13">
        <f>IF(ISERROR(G16/F16),"",G16/F16)</f>
        <v>6965.677143650487</v>
      </c>
    </row>
    <row r="17" spans="1:11" ht="11.25" customHeight="1">
      <c r="A17" s="61" t="s">
        <v>16</v>
      </c>
      <c r="B17" s="62"/>
      <c r="C17" s="14" t="s">
        <v>11</v>
      </c>
      <c r="D17" s="8">
        <v>41392</v>
      </c>
      <c r="E17" s="17">
        <f aca="true" t="shared" si="0" ref="E17:G19">E5+E9+E13</f>
        <v>455232</v>
      </c>
      <c r="F17" s="18">
        <f t="shared" si="0"/>
        <v>862379</v>
      </c>
      <c r="G17" s="19">
        <f t="shared" si="0"/>
        <v>11802436770</v>
      </c>
      <c r="H17" s="12">
        <f>IF(ISERROR(E17/D17*100),"",E17/D17*100)</f>
        <v>1099.8067259373793</v>
      </c>
      <c r="I17" s="13">
        <f>IF(ISERROR(G17/E17),"",G17/E17)</f>
        <v>25926.20195856179</v>
      </c>
      <c r="J17" s="13">
        <f>IF(ISERROR(G17/D17),"",G17/D17)</f>
        <v>285138.11292037106</v>
      </c>
      <c r="K17" s="13">
        <f>IF(ISERROR(G17/F17),"",G17/F17)</f>
        <v>13685.904654450074</v>
      </c>
    </row>
    <row r="18" spans="1:11" ht="11.25" customHeight="1">
      <c r="A18" s="61"/>
      <c r="B18" s="62"/>
      <c r="C18" s="14" t="s">
        <v>24</v>
      </c>
      <c r="D18" s="28">
        <v>-16552</v>
      </c>
      <c r="E18" s="37">
        <f>E6+E10+E14</f>
        <v>-252305</v>
      </c>
      <c r="F18" s="30">
        <f t="shared" si="0"/>
        <v>-466288</v>
      </c>
      <c r="G18" s="38">
        <f t="shared" si="0"/>
        <v>-6728813010</v>
      </c>
      <c r="H18" s="39">
        <f>IF(ISERROR(E18/D18*100),"",E18/D18*100)*-1</f>
        <v>-1524.3173030449493</v>
      </c>
      <c r="I18" s="29">
        <f>IF(ISERROR(G18/E18),"",G18/E18)*-1</f>
        <v>-26669.360535859378</v>
      </c>
      <c r="J18" s="29">
        <f>IF(ISERROR(G18/D18),"",G18/D18)*-1</f>
        <v>-406525.67725954566</v>
      </c>
      <c r="K18" s="29">
        <f>IF(ISERROR(G18/F18),"",G18/F18)*-1</f>
        <v>-14430.594418042068</v>
      </c>
    </row>
    <row r="19" spans="1:11" ht="11.25" customHeight="1">
      <c r="A19" s="61"/>
      <c r="B19" s="62"/>
      <c r="C19" s="14" t="s">
        <v>12</v>
      </c>
      <c r="D19" s="8">
        <v>1</v>
      </c>
      <c r="E19" s="17">
        <f t="shared" si="0"/>
        <v>569</v>
      </c>
      <c r="F19" s="18">
        <f t="shared" si="0"/>
        <v>1458</v>
      </c>
      <c r="G19" s="19">
        <f t="shared" si="0"/>
        <v>44411710</v>
      </c>
      <c r="H19" s="12">
        <f>IF(ISERROR(E19/D19*100),"",E19/D19*100)</f>
        <v>56900</v>
      </c>
      <c r="I19" s="13">
        <f>IF(ISERROR(G19/E19),"",G19/E19)</f>
        <v>78052.2144112478</v>
      </c>
      <c r="J19" s="13">
        <f>IF(ISERROR(G19/D19),"",G19/D19)</f>
        <v>44411710</v>
      </c>
      <c r="K19" s="13">
        <f>IF(ISERROR(G19/F19),"",G19/F19)</f>
        <v>30460.706447187928</v>
      </c>
    </row>
    <row r="20" spans="1:11" ht="11.25" customHeight="1">
      <c r="A20" s="63"/>
      <c r="B20" s="64"/>
      <c r="C20" s="14" t="s">
        <v>13</v>
      </c>
      <c r="D20" s="15">
        <f>SUM(D17,D19)</f>
        <v>41393</v>
      </c>
      <c r="E20" s="15">
        <f>SUM(E17,E19)</f>
        <v>455801</v>
      </c>
      <c r="F20" s="15">
        <f>SUM(F17,F19)</f>
        <v>863837</v>
      </c>
      <c r="G20" s="16">
        <f>SUM(G17,G19)</f>
        <v>11846848480</v>
      </c>
      <c r="H20" s="12">
        <f>IF(ISERROR(E20/D20*100),"",E20/D20*100)</f>
        <v>1101.1547846254198</v>
      </c>
      <c r="I20" s="13">
        <f>IF(ISERROR(G20/E20),"",G20/E20)</f>
        <v>25991.273560172092</v>
      </c>
      <c r="J20" s="13">
        <f>IF(ISERROR(G20/D20),"",G20/D20)</f>
        <v>286204.1523929167</v>
      </c>
      <c r="K20" s="13">
        <f>IF(ISERROR(G20/F20),"",G20/F20)</f>
        <v>13714.217473898432</v>
      </c>
    </row>
    <row r="21" spans="1:11" ht="11.25" customHeight="1">
      <c r="A21" s="59" t="s">
        <v>29</v>
      </c>
      <c r="B21" s="60"/>
      <c r="C21" s="14" t="s">
        <v>11</v>
      </c>
      <c r="D21" s="8">
        <v>41392</v>
      </c>
      <c r="E21" s="9">
        <v>245348</v>
      </c>
      <c r="F21" s="10">
        <v>288870</v>
      </c>
      <c r="G21" s="11">
        <v>2769565550</v>
      </c>
      <c r="H21" s="12">
        <f>IF(ISERROR(E21/D21*100),"",E21/D21*100)</f>
        <v>592.742558948589</v>
      </c>
      <c r="I21" s="13">
        <f>IF(ISERROR(G21/E21),"",G21/E21)</f>
        <v>11288.315168658395</v>
      </c>
      <c r="J21" s="13">
        <f>IF(ISERROR(G21/D21),"",G21/D21)</f>
        <v>66910.64819288751</v>
      </c>
      <c r="K21" s="13">
        <f>IF(ISERROR(G21/F21),"",G21/F21)</f>
        <v>9587.584553605428</v>
      </c>
    </row>
    <row r="22" spans="1:11" ht="11.25" customHeight="1">
      <c r="A22" s="61"/>
      <c r="B22" s="62"/>
      <c r="C22" s="14" t="s">
        <v>24</v>
      </c>
      <c r="D22" s="28">
        <v>-16552</v>
      </c>
      <c r="E22" s="33">
        <v>-140096</v>
      </c>
      <c r="F22" s="36">
        <v>-161316</v>
      </c>
      <c r="G22" s="32">
        <v>-1656473250</v>
      </c>
      <c r="H22" s="39">
        <f>IF(ISERROR(E22/D22*100),"",E22/D22*100)*-1</f>
        <v>-846.3992266795553</v>
      </c>
      <c r="I22" s="29">
        <f>IF(ISERROR(G22/E22),"",G22/E22)*-1</f>
        <v>-11823.844006966652</v>
      </c>
      <c r="J22" s="29">
        <f>IF(ISERROR(G22/D22),"",G22/D22)*-1</f>
        <v>-100076.92423876269</v>
      </c>
      <c r="K22" s="29">
        <f>IF(ISERROR(G22/F22),"",G22/F22)*-1</f>
        <v>-10268.499404894741</v>
      </c>
    </row>
    <row r="23" spans="1:11" ht="11.25" customHeight="1">
      <c r="A23" s="61"/>
      <c r="B23" s="62"/>
      <c r="C23" s="14" t="s">
        <v>12</v>
      </c>
      <c r="D23" s="8">
        <v>1</v>
      </c>
      <c r="E23" s="20">
        <v>327</v>
      </c>
      <c r="F23" s="10">
        <v>365</v>
      </c>
      <c r="G23" s="11">
        <v>2752570</v>
      </c>
      <c r="H23" s="12">
        <f>IF(ISERROR(E23/D23*100),"",E23/D23*100)</f>
        <v>32700</v>
      </c>
      <c r="I23" s="13">
        <f>IF(ISERROR(G23/E23),"",G23/E23)</f>
        <v>8417.645259938838</v>
      </c>
      <c r="J23" s="13">
        <f>IF(ISERROR(G23/D23),"",G23/D23)</f>
        <v>2752570</v>
      </c>
      <c r="K23" s="13">
        <f>IF(ISERROR(G23/F23),"",G23/F23)</f>
        <v>7541.287671232877</v>
      </c>
    </row>
    <row r="24" spans="1:11" ht="11.25" customHeight="1">
      <c r="A24" s="63"/>
      <c r="B24" s="64"/>
      <c r="C24" s="6" t="s">
        <v>13</v>
      </c>
      <c r="D24" s="15">
        <f>SUM(D21,D23)</f>
        <v>41393</v>
      </c>
      <c r="E24" s="13">
        <f>SUM(E21,E23)</f>
        <v>245675</v>
      </c>
      <c r="F24" s="13">
        <f>SUM(F21,F23)</f>
        <v>289235</v>
      </c>
      <c r="G24" s="21">
        <f>SUM(G21,G23)</f>
        <v>2772318120</v>
      </c>
      <c r="H24" s="12">
        <f>IF(ISERROR(E24/D24*100),"",E24/D24*100)</f>
        <v>593.5182277196627</v>
      </c>
      <c r="I24" s="13">
        <f>IF(ISERROR(G24/E24),"",G24/E24)</f>
        <v>11284.494230182152</v>
      </c>
      <c r="J24" s="13">
        <f>IF(ISERROR(G24/D24),"",G24/D24)</f>
        <v>66975.5301621047</v>
      </c>
      <c r="K24" s="13">
        <f>IF(ISERROR(G24/F24),"",G24/F24)</f>
        <v>9585.002230020571</v>
      </c>
    </row>
    <row r="25" spans="1:11" ht="11.25" customHeight="1">
      <c r="A25" s="59" t="s">
        <v>32</v>
      </c>
      <c r="B25" s="60"/>
      <c r="C25" s="14" t="s">
        <v>11</v>
      </c>
      <c r="D25" s="8">
        <v>41392</v>
      </c>
      <c r="E25" s="20">
        <v>8701</v>
      </c>
      <c r="F25" s="10">
        <v>395843</v>
      </c>
      <c r="G25" s="11">
        <v>260557228</v>
      </c>
      <c r="H25" s="12">
        <f>IF(ISERROR(E25/D25*100),"",E25/D25*100)</f>
        <v>21.020970235794355</v>
      </c>
      <c r="I25" s="13">
        <f>IF(ISERROR(G25/E25),"",G25/E25)</f>
        <v>29945.664636248708</v>
      </c>
      <c r="J25" s="13">
        <f>IF(ISERROR(G25/D25),"",G25/D25)</f>
        <v>6294.869250096637</v>
      </c>
      <c r="K25" s="13">
        <f>IF(ISERROR(G25/F25),"",G25/F25)</f>
        <v>658.2337643964905</v>
      </c>
    </row>
    <row r="26" spans="1:11" ht="11.25" customHeight="1">
      <c r="A26" s="61"/>
      <c r="B26" s="62"/>
      <c r="C26" s="14" t="s">
        <v>24</v>
      </c>
      <c r="D26" s="28">
        <v>-16552</v>
      </c>
      <c r="E26" s="35">
        <v>-4708</v>
      </c>
      <c r="F26" s="36">
        <v>-192070</v>
      </c>
      <c r="G26" s="32">
        <v>-128393427</v>
      </c>
      <c r="H26" s="39">
        <f>IF(ISERROR(E26/D26*100),"",E26/D26*100)*-1</f>
        <v>-28.44369260512325</v>
      </c>
      <c r="I26" s="29">
        <f>IF(ISERROR(G26/E26),"",G26/E26)*-1</f>
        <v>-27271.33113848768</v>
      </c>
      <c r="J26" s="29">
        <f>IF(ISERROR(G26/D26),"",G26/D26)*-1</f>
        <v>-7756.973598356694</v>
      </c>
      <c r="K26" s="29">
        <f>IF(ISERROR(G26/F26),"",G26/F26)*-1</f>
        <v>-668.4720518560941</v>
      </c>
    </row>
    <row r="27" spans="1:11" ht="11.25" customHeight="1">
      <c r="A27" s="61"/>
      <c r="B27" s="62"/>
      <c r="C27" s="14" t="s">
        <v>12</v>
      </c>
      <c r="D27" s="8">
        <v>1</v>
      </c>
      <c r="E27" s="20">
        <v>29</v>
      </c>
      <c r="F27" s="10">
        <v>1518</v>
      </c>
      <c r="G27" s="11">
        <v>1000138</v>
      </c>
      <c r="H27" s="12">
        <f aca="true" t="shared" si="1" ref="H27:H33">IF(ISERROR(E27/D27*100),"",E27/D27*100)</f>
        <v>2900</v>
      </c>
      <c r="I27" s="13">
        <f>IF(ISERROR(G27/E27),"",G27/E27)</f>
        <v>34487.51724137931</v>
      </c>
      <c r="J27" s="13">
        <f>IF(ISERROR(G27/D27),"",G27/D27)</f>
        <v>1000138</v>
      </c>
      <c r="K27" s="13">
        <f>IF(ISERROR(G27/F27),"",G27/F27)</f>
        <v>658.8524374176548</v>
      </c>
    </row>
    <row r="28" spans="1:11" ht="11.25" customHeight="1">
      <c r="A28" s="63"/>
      <c r="B28" s="64"/>
      <c r="C28" s="6" t="s">
        <v>13</v>
      </c>
      <c r="D28" s="15">
        <f>SUM(D25,D27)</f>
        <v>41393</v>
      </c>
      <c r="E28" s="13">
        <f>SUM(E25,E27)</f>
        <v>8730</v>
      </c>
      <c r="F28" s="13">
        <f>SUM(F25,F27)</f>
        <v>397361</v>
      </c>
      <c r="G28" s="21">
        <f>SUM(G25,G27)</f>
        <v>261557366</v>
      </c>
      <c r="H28" s="12">
        <f t="shared" si="1"/>
        <v>21.09052255212234</v>
      </c>
      <c r="I28" s="13">
        <f>IF(ISERROR(G28/E28),"",G28/E28)</f>
        <v>29960.75211912944</v>
      </c>
      <c r="J28" s="13">
        <f>IF(ISERROR(G28/D28),"",G28/D28)</f>
        <v>6318.879182470466</v>
      </c>
      <c r="K28" s="13">
        <f>IF(ISERROR(G28/F28),"",G28/F28)</f>
        <v>658.2361278535136</v>
      </c>
    </row>
    <row r="29" spans="1:11" ht="11.25" customHeight="1">
      <c r="A29" s="59" t="s">
        <v>25</v>
      </c>
      <c r="B29" s="60"/>
      <c r="C29" s="14" t="s">
        <v>11</v>
      </c>
      <c r="D29" s="8">
        <v>41392</v>
      </c>
      <c r="E29" s="9">
        <v>4</v>
      </c>
      <c r="F29" s="22" t="s">
        <v>20</v>
      </c>
      <c r="G29" s="11">
        <v>13850</v>
      </c>
      <c r="H29" s="12">
        <f t="shared" si="1"/>
        <v>0.009663703131039814</v>
      </c>
      <c r="I29" s="23" t="s">
        <v>20</v>
      </c>
      <c r="J29" s="23" t="s">
        <v>18</v>
      </c>
      <c r="K29" s="23" t="s">
        <v>20</v>
      </c>
    </row>
    <row r="30" spans="1:11" ht="11.25" customHeight="1">
      <c r="A30" s="61"/>
      <c r="B30" s="62"/>
      <c r="C30" s="14" t="s">
        <v>24</v>
      </c>
      <c r="D30" s="28">
        <v>-16552</v>
      </c>
      <c r="E30" s="33">
        <v>-2</v>
      </c>
      <c r="F30" s="22" t="s">
        <v>20</v>
      </c>
      <c r="G30" s="32">
        <v>-11200</v>
      </c>
      <c r="H30" s="39">
        <f>IF(ISERROR(E30/D30*100),"",E30/D30*100)*-1</f>
        <v>-0.01208313194780087</v>
      </c>
      <c r="I30" s="23" t="s">
        <v>20</v>
      </c>
      <c r="J30" s="23" t="s">
        <v>18</v>
      </c>
      <c r="K30" s="23" t="s">
        <v>20</v>
      </c>
    </row>
    <row r="31" spans="1:11" ht="11.25" customHeight="1">
      <c r="A31" s="61"/>
      <c r="B31" s="62"/>
      <c r="C31" s="14" t="s">
        <v>12</v>
      </c>
      <c r="D31" s="8">
        <v>1</v>
      </c>
      <c r="E31" s="24">
        <v>0</v>
      </c>
      <c r="F31" s="22" t="s">
        <v>20</v>
      </c>
      <c r="G31" s="11">
        <v>0</v>
      </c>
      <c r="H31" s="12">
        <f t="shared" si="1"/>
        <v>0</v>
      </c>
      <c r="I31" s="23" t="s">
        <v>20</v>
      </c>
      <c r="J31" s="23" t="s">
        <v>18</v>
      </c>
      <c r="K31" s="23" t="s">
        <v>20</v>
      </c>
    </row>
    <row r="32" spans="1:11" ht="11.25" customHeight="1">
      <c r="A32" s="63"/>
      <c r="B32" s="64"/>
      <c r="C32" s="6" t="s">
        <v>13</v>
      </c>
      <c r="D32" s="15">
        <f>SUM(D29,D31)</f>
        <v>41393</v>
      </c>
      <c r="E32" s="13">
        <f>SUM(E29,E31)</f>
        <v>4</v>
      </c>
      <c r="F32" s="22" t="s">
        <v>20</v>
      </c>
      <c r="G32" s="11">
        <f>SUM(G29,G31)</f>
        <v>13850</v>
      </c>
      <c r="H32" s="12">
        <f t="shared" si="1"/>
        <v>0.009663469668784577</v>
      </c>
      <c r="I32" s="23" t="s">
        <v>20</v>
      </c>
      <c r="J32" s="23" t="s">
        <v>18</v>
      </c>
      <c r="K32" s="23" t="s">
        <v>20</v>
      </c>
    </row>
    <row r="33" spans="1:11" ht="11.25" customHeight="1">
      <c r="A33" s="59" t="s">
        <v>33</v>
      </c>
      <c r="B33" s="60"/>
      <c r="C33" s="14" t="s">
        <v>11</v>
      </c>
      <c r="D33" s="8">
        <v>41392</v>
      </c>
      <c r="E33" s="9">
        <v>2225</v>
      </c>
      <c r="F33" s="9">
        <v>11515</v>
      </c>
      <c r="G33" s="11">
        <v>134363590</v>
      </c>
      <c r="H33" s="12">
        <f t="shared" si="1"/>
        <v>5.375434866640897</v>
      </c>
      <c r="I33" s="13">
        <f>IF(ISERROR(G33/E33),"",G33/E33)</f>
        <v>60388.13033707865</v>
      </c>
      <c r="J33" s="13">
        <f>IF(ISERROR(G33/D33),"",G33/D33)</f>
        <v>3246.1246134518747</v>
      </c>
      <c r="K33" s="13">
        <f>IF(ISERROR(G33/F33),"",G33/F33)</f>
        <v>11668.570560138949</v>
      </c>
    </row>
    <row r="34" spans="1:11" ht="11.25" customHeight="1">
      <c r="A34" s="61"/>
      <c r="B34" s="62"/>
      <c r="C34" s="14" t="s">
        <v>24</v>
      </c>
      <c r="D34" s="28">
        <v>-16552</v>
      </c>
      <c r="E34" s="33">
        <v>-640</v>
      </c>
      <c r="F34" s="33">
        <v>-4312</v>
      </c>
      <c r="G34" s="32">
        <v>-51197950</v>
      </c>
      <c r="H34" s="39">
        <f>IF(ISERROR(E34/D34*100),"",E34/D34*100)*-1</f>
        <v>-3.8666022232962782</v>
      </c>
      <c r="I34" s="29">
        <f>IF(ISERROR(G34/E34),"",G34/E34)*-1</f>
        <v>-79996.796875</v>
      </c>
      <c r="J34" s="29">
        <f>IF(ISERROR(G34/D34),"",G34/D34)*-1</f>
        <v>-3093.1579265345576</v>
      </c>
      <c r="K34" s="29">
        <f>IF(ISERROR(G34/F34),"",G34/F34)*-1</f>
        <v>-11873.365027829313</v>
      </c>
    </row>
    <row r="35" spans="1:11" ht="11.25" customHeight="1">
      <c r="A35" s="61"/>
      <c r="B35" s="62"/>
      <c r="C35" s="14" t="s">
        <v>12</v>
      </c>
      <c r="D35" s="8">
        <v>1</v>
      </c>
      <c r="E35" s="9">
        <v>4</v>
      </c>
      <c r="F35" s="9">
        <v>41</v>
      </c>
      <c r="G35" s="11">
        <v>393010</v>
      </c>
      <c r="H35" s="12">
        <f>IF(ISERROR(E35/D35*100),"",E35/D35*100)</f>
        <v>400</v>
      </c>
      <c r="I35" s="13">
        <f>IF(ISERROR(G35/E35),"",G35/E35)</f>
        <v>98252.5</v>
      </c>
      <c r="J35" s="13">
        <f>IF(ISERROR(G35/D35),"",G35/D35)</f>
        <v>393010</v>
      </c>
      <c r="K35" s="13">
        <f>IF(ISERROR(G35/F35),"",G35/F35)</f>
        <v>9585.609756097561</v>
      </c>
    </row>
    <row r="36" spans="1:11" ht="11.25" customHeight="1">
      <c r="A36" s="63"/>
      <c r="B36" s="64"/>
      <c r="C36" s="6" t="s">
        <v>13</v>
      </c>
      <c r="D36" s="15">
        <f>SUM(D33,D35)</f>
        <v>41393</v>
      </c>
      <c r="E36" s="15">
        <f>SUM(E33,E35)</f>
        <v>2229</v>
      </c>
      <c r="F36" s="15">
        <f>SUM(F33,F35)</f>
        <v>11556</v>
      </c>
      <c r="G36" s="16">
        <f>SUM(G33,G35)</f>
        <v>134756600</v>
      </c>
      <c r="H36" s="12">
        <f>IF(ISERROR(E36/D36*100),"",E36/D36*100)</f>
        <v>5.384968472930206</v>
      </c>
      <c r="I36" s="13">
        <f>IF(ISERROR(G36/E36),"",G36/E36)</f>
        <v>60456.07895917452</v>
      </c>
      <c r="J36" s="13">
        <f>IF(ISERROR(G36/D36),"",G36/D36)</f>
        <v>3255.5407919213394</v>
      </c>
      <c r="K36" s="13">
        <f>IF(ISERROR(G36/F36),"",G36/F36)</f>
        <v>11661.180339217723</v>
      </c>
    </row>
    <row r="37" spans="1:11" ht="11.25" customHeight="1">
      <c r="A37" s="59" t="s">
        <v>34</v>
      </c>
      <c r="B37" s="60"/>
      <c r="C37" s="14" t="s">
        <v>11</v>
      </c>
      <c r="D37" s="8">
        <v>41392</v>
      </c>
      <c r="E37" s="9">
        <v>18173</v>
      </c>
      <c r="F37" s="22" t="s">
        <v>20</v>
      </c>
      <c r="G37" s="11">
        <v>183318489</v>
      </c>
      <c r="H37" s="12">
        <f>IF(ISERROR(E37/D37*100),"",E37/D37*100)</f>
        <v>43.90461925009664</v>
      </c>
      <c r="I37" s="13">
        <f>IF(ISERROR(G37/E37),"",G37/E37)</f>
        <v>10087.409288504925</v>
      </c>
      <c r="J37" s="13">
        <f>IF(ISERROR(G37/D37),"",G37/D37)</f>
        <v>4428.83864031697</v>
      </c>
      <c r="K37" s="23" t="s">
        <v>20</v>
      </c>
    </row>
    <row r="38" spans="1:11" ht="11.25" customHeight="1">
      <c r="A38" s="61"/>
      <c r="B38" s="62"/>
      <c r="C38" s="14" t="s">
        <v>24</v>
      </c>
      <c r="D38" s="28">
        <v>-16552</v>
      </c>
      <c r="E38" s="33">
        <v>-8564</v>
      </c>
      <c r="F38" s="22" t="s">
        <v>20</v>
      </c>
      <c r="G38" s="32">
        <v>-86836535</v>
      </c>
      <c r="H38" s="39">
        <f>IF(ISERROR(E38/D38*100),"",E38/D38*100)*-1</f>
        <v>-51.73997100048332</v>
      </c>
      <c r="I38" s="29">
        <f>IF(ISERROR(G38/E38),"",G38/E38)*-1</f>
        <v>-10139.716837926202</v>
      </c>
      <c r="J38" s="29">
        <f>IF(ISERROR(G38/D38),"",G38/D38)*-1</f>
        <v>-5246.2865514741425</v>
      </c>
      <c r="K38" s="23" t="s">
        <v>20</v>
      </c>
    </row>
    <row r="39" spans="1:11" ht="11.25" customHeight="1">
      <c r="A39" s="61"/>
      <c r="B39" s="62"/>
      <c r="C39" s="14" t="s">
        <v>12</v>
      </c>
      <c r="D39" s="8">
        <v>1</v>
      </c>
      <c r="E39" s="9">
        <v>36</v>
      </c>
      <c r="F39" s="22" t="s">
        <v>20</v>
      </c>
      <c r="G39" s="11">
        <v>354405</v>
      </c>
      <c r="H39" s="12">
        <f aca="true" t="shared" si="2" ref="H39:H45">IF(ISERROR(E39/D39*100),"",E39/D39*100)</f>
        <v>3600</v>
      </c>
      <c r="I39" s="13">
        <f>IF(ISERROR(G39/E39),"",G39/E39)</f>
        <v>9844.583333333334</v>
      </c>
      <c r="J39" s="13">
        <f aca="true" t="shared" si="3" ref="J39:J45">IF(ISERROR(G39/D39),"",G39/D39)</f>
        <v>354405</v>
      </c>
      <c r="K39" s="23" t="s">
        <v>20</v>
      </c>
    </row>
    <row r="40" spans="1:11" ht="11.25" customHeight="1">
      <c r="A40" s="63"/>
      <c r="B40" s="64"/>
      <c r="C40" s="6" t="s">
        <v>13</v>
      </c>
      <c r="D40" s="15">
        <f>SUM(D37,D39)</f>
        <v>41393</v>
      </c>
      <c r="E40" s="15">
        <f>SUM(E37,E39)</f>
        <v>18209</v>
      </c>
      <c r="F40" s="22" t="s">
        <v>20</v>
      </c>
      <c r="G40" s="16">
        <f>SUM(G37,G39)</f>
        <v>183672894</v>
      </c>
      <c r="H40" s="12">
        <f t="shared" si="2"/>
        <v>43.99052979972459</v>
      </c>
      <c r="I40" s="13">
        <f>IF(ISERROR(G40/E40),"",G40/E40)</f>
        <v>10086.929210829809</v>
      </c>
      <c r="J40" s="13">
        <f t="shared" si="3"/>
        <v>4437.293600367212</v>
      </c>
      <c r="K40" s="23" t="s">
        <v>20</v>
      </c>
    </row>
    <row r="41" spans="1:11" ht="11.25" customHeight="1">
      <c r="A41" s="59" t="s">
        <v>35</v>
      </c>
      <c r="B41" s="60"/>
      <c r="C41" s="14" t="s">
        <v>11</v>
      </c>
      <c r="D41" s="8">
        <v>41392</v>
      </c>
      <c r="E41" s="25">
        <v>0</v>
      </c>
      <c r="F41" s="22" t="s">
        <v>20</v>
      </c>
      <c r="G41" s="26">
        <v>0</v>
      </c>
      <c r="H41" s="12">
        <f t="shared" si="2"/>
        <v>0</v>
      </c>
      <c r="I41" s="23" t="s">
        <v>20</v>
      </c>
      <c r="J41" s="13">
        <f t="shared" si="3"/>
        <v>0</v>
      </c>
      <c r="K41" s="23" t="s">
        <v>20</v>
      </c>
    </row>
    <row r="42" spans="1:11" ht="11.25" customHeight="1">
      <c r="A42" s="61"/>
      <c r="B42" s="62"/>
      <c r="C42" s="14" t="s">
        <v>24</v>
      </c>
      <c r="D42" s="28">
        <v>-16552</v>
      </c>
      <c r="E42" s="25">
        <v>0</v>
      </c>
      <c r="F42" s="22" t="s">
        <v>20</v>
      </c>
      <c r="G42" s="26">
        <v>0</v>
      </c>
      <c r="H42" s="12">
        <f t="shared" si="2"/>
        <v>0</v>
      </c>
      <c r="I42" s="23" t="s">
        <v>20</v>
      </c>
      <c r="J42" s="13">
        <f t="shared" si="3"/>
        <v>0</v>
      </c>
      <c r="K42" s="23" t="s">
        <v>20</v>
      </c>
    </row>
    <row r="43" spans="1:11" ht="11.25" customHeight="1">
      <c r="A43" s="61"/>
      <c r="B43" s="62"/>
      <c r="C43" s="14" t="s">
        <v>12</v>
      </c>
      <c r="D43" s="8">
        <v>1</v>
      </c>
      <c r="E43" s="25">
        <v>0</v>
      </c>
      <c r="F43" s="22" t="s">
        <v>20</v>
      </c>
      <c r="G43" s="26">
        <v>0</v>
      </c>
      <c r="H43" s="12">
        <f t="shared" si="2"/>
        <v>0</v>
      </c>
      <c r="I43" s="23" t="s">
        <v>20</v>
      </c>
      <c r="J43" s="13">
        <f t="shared" si="3"/>
        <v>0</v>
      </c>
      <c r="K43" s="23" t="s">
        <v>20</v>
      </c>
    </row>
    <row r="44" spans="1:11" ht="11.25" customHeight="1">
      <c r="A44" s="63"/>
      <c r="B44" s="64"/>
      <c r="C44" s="6" t="s">
        <v>13</v>
      </c>
      <c r="D44" s="15">
        <f>SUM(D41,D43)</f>
        <v>41393</v>
      </c>
      <c r="E44" s="15">
        <f>SUM(E41,E43)</f>
        <v>0</v>
      </c>
      <c r="F44" s="27" t="s">
        <v>20</v>
      </c>
      <c r="G44" s="16">
        <f>SUM(G41,G43)</f>
        <v>0</v>
      </c>
      <c r="H44" s="12">
        <f t="shared" si="2"/>
        <v>0</v>
      </c>
      <c r="I44" s="23" t="s">
        <v>20</v>
      </c>
      <c r="J44" s="13">
        <f t="shared" si="3"/>
        <v>0</v>
      </c>
      <c r="K44" s="23" t="s">
        <v>20</v>
      </c>
    </row>
    <row r="45" spans="1:11" ht="11.25" customHeight="1">
      <c r="A45" s="59" t="s">
        <v>36</v>
      </c>
      <c r="B45" s="60"/>
      <c r="C45" s="14" t="s">
        <v>11</v>
      </c>
      <c r="D45" s="8">
        <v>41392</v>
      </c>
      <c r="E45" s="13">
        <f>E17+E21+E29+E33+E37+E41</f>
        <v>720982</v>
      </c>
      <c r="F45" s="18">
        <f>F17+F33</f>
        <v>873894</v>
      </c>
      <c r="G45" s="21">
        <f>G17+G21+G25+G33+G37+G41</f>
        <v>15150241627</v>
      </c>
      <c r="H45" s="12">
        <f t="shared" si="2"/>
        <v>1741.839002705837</v>
      </c>
      <c r="I45" s="13">
        <f>IF(ISERROR(G45/E45),"",G45/E45)</f>
        <v>21013.342395510568</v>
      </c>
      <c r="J45" s="13">
        <f t="shared" si="3"/>
        <v>366018.5936171241</v>
      </c>
      <c r="K45" s="13">
        <f>IF(ISERROR(G45/F45),"",G45/F45)</f>
        <v>17336.475164035914</v>
      </c>
    </row>
    <row r="46" spans="1:11" ht="11.25" customHeight="1">
      <c r="A46" s="61"/>
      <c r="B46" s="62"/>
      <c r="C46" s="14" t="s">
        <v>24</v>
      </c>
      <c r="D46" s="28">
        <v>-16552</v>
      </c>
      <c r="E46" s="29">
        <f>E18+E22+E34+E38+E30+E42</f>
        <v>-401607</v>
      </c>
      <c r="F46" s="30">
        <f>F18+F34</f>
        <v>-470600</v>
      </c>
      <c r="G46" s="31">
        <f>G18+G22+G26+G34+G38+G42</f>
        <v>-8651714172</v>
      </c>
      <c r="H46" s="39">
        <f>IF(ISERROR(E46/D46*100),"",E46/D46*100)*-1</f>
        <v>-2426.3351860802322</v>
      </c>
      <c r="I46" s="29">
        <f>IF(ISERROR(G46/E46),"",G46/E46)*-1</f>
        <v>-21542.7374821654</v>
      </c>
      <c r="J46" s="29">
        <f>IF(ISERROR(G46/D46),"",G46/D46)*-1</f>
        <v>-522699.01957467373</v>
      </c>
      <c r="K46" s="29">
        <f>IF(ISERROR(G46/F46),"",G46/F46)*-1</f>
        <v>-18384.433004674884</v>
      </c>
    </row>
    <row r="47" spans="1:11" ht="11.25" customHeight="1">
      <c r="A47" s="61"/>
      <c r="B47" s="62"/>
      <c r="C47" s="14" t="s">
        <v>12</v>
      </c>
      <c r="D47" s="8">
        <v>1</v>
      </c>
      <c r="E47" s="13">
        <f>E19+E23+E35+E39+E31+E43</f>
        <v>936</v>
      </c>
      <c r="F47" s="18">
        <f>F19+F35</f>
        <v>1499</v>
      </c>
      <c r="G47" s="21">
        <f>G19+G23+G27+G35+G39+G43</f>
        <v>48911833</v>
      </c>
      <c r="H47" s="12">
        <f>IF(ISERROR(E47/D47*100),"",E47/D47*100)</f>
        <v>93600</v>
      </c>
      <c r="I47" s="13">
        <f>IF(ISERROR(G47/E47),"",G47/E47)</f>
        <v>52256.231837606836</v>
      </c>
      <c r="J47" s="13">
        <f>IF(ISERROR(G47/D47),"",G47/D47)</f>
        <v>48911833</v>
      </c>
      <c r="K47" s="13">
        <f>IF(ISERROR(G47/F47),"",G47/F47)</f>
        <v>32629.641761174116</v>
      </c>
    </row>
    <row r="48" spans="1:11" ht="11.25" customHeight="1">
      <c r="A48" s="63"/>
      <c r="B48" s="64"/>
      <c r="C48" s="14" t="s">
        <v>13</v>
      </c>
      <c r="D48" s="15">
        <f>SUM(D45,D47)</f>
        <v>41393</v>
      </c>
      <c r="E48" s="13">
        <f>SUM(E45,E47)</f>
        <v>721918</v>
      </c>
      <c r="F48" s="13">
        <f>SUM(F45,F47)</f>
        <v>875393</v>
      </c>
      <c r="G48" s="21">
        <f>SUM(G45,G47)</f>
        <v>15199153460</v>
      </c>
      <c r="H48" s="12">
        <f>IF(ISERROR(E48/D48*100),"",E48/D48*100)</f>
        <v>1744.0581740874063</v>
      </c>
      <c r="I48" s="13">
        <f>IF(ISERROR(G48/E48),"",G48/E48)</f>
        <v>21053.850243379442</v>
      </c>
      <c r="J48" s="13">
        <f>IF(ISERROR(G48/D48),"",G48/D48)</f>
        <v>367191.3961297804</v>
      </c>
      <c r="K48" s="13">
        <f>IF(ISERROR(G48/F48),"",G48/F48)</f>
        <v>17362.662781173713</v>
      </c>
    </row>
    <row r="49" spans="1:11" ht="12" customHeight="1">
      <c r="A49" s="65" t="s">
        <v>28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2" customHeight="1">
      <c r="A50" s="45" t="s">
        <v>26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" customHeight="1">
      <c r="A51" s="45" t="s">
        <v>27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6" s="1" customFormat="1" ht="12" customHeight="1">
      <c r="A52" s="45" t="s">
        <v>37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3"/>
      <c r="M52" s="3"/>
      <c r="N52" s="3"/>
      <c r="O52" s="3"/>
      <c r="P52" s="3"/>
    </row>
    <row r="53" spans="1:11" ht="12" customHeight="1">
      <c r="A53" s="66" t="s">
        <v>17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</sheetData>
  <sheetProtection formatCells="0" formatColumns="0" formatRows="0" insertColumns="0" insertRows="0"/>
  <mergeCells count="28">
    <mergeCell ref="A51:K51"/>
    <mergeCell ref="A53:K53"/>
    <mergeCell ref="A45:B48"/>
    <mergeCell ref="A41:B44"/>
    <mergeCell ref="A37:B40"/>
    <mergeCell ref="A33:B36"/>
    <mergeCell ref="A29:B32"/>
    <mergeCell ref="A25:B28"/>
    <mergeCell ref="A21:B24"/>
    <mergeCell ref="A17:B20"/>
    <mergeCell ref="A49:K49"/>
    <mergeCell ref="A50:K50"/>
    <mergeCell ref="A2:C3"/>
    <mergeCell ref="D2:D3"/>
    <mergeCell ref="E2:E3"/>
    <mergeCell ref="F2:F3"/>
    <mergeCell ref="I2:I3"/>
    <mergeCell ref="J2:J3"/>
    <mergeCell ref="B13:B16"/>
    <mergeCell ref="A1:K1"/>
    <mergeCell ref="A52:K52"/>
    <mergeCell ref="A5:A16"/>
    <mergeCell ref="B5:B8"/>
    <mergeCell ref="B9:B12"/>
    <mergeCell ref="K2:K3"/>
    <mergeCell ref="G2:G3"/>
    <mergeCell ref="H2:H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2021-04-28T01:52:11Z</cp:lastPrinted>
  <dcterms:created xsi:type="dcterms:W3CDTF">2002-09-19T02:50:55Z</dcterms:created>
  <dcterms:modified xsi:type="dcterms:W3CDTF">2021-05-21T10:56:33Z</dcterms:modified>
  <cp:category/>
  <cp:version/>
  <cp:contentType/>
  <cp:contentStatus/>
</cp:coreProperties>
</file>