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3620" windowHeight="7725" activeTab="0"/>
  </bookViews>
  <sheets>
    <sheet name="09-04" sheetId="1" r:id="rId1"/>
  </sheets>
  <definedNames>
    <definedName name="_xlnm.Print_Area" localSheetId="0">'09-04'!$A$1:$K$54</definedName>
  </definedNames>
  <calcPr fullCalcOnLoad="1"/>
</workbook>
</file>

<file path=xl/sharedStrings.xml><?xml version="1.0" encoding="utf-8"?>
<sst xmlns="http://schemas.openxmlformats.org/spreadsheetml/2006/main" count="116" uniqueCount="41">
  <si>
    <t>被保険者</t>
  </si>
  <si>
    <t>費 用 額</t>
  </si>
  <si>
    <t>受 診 率</t>
  </si>
  <si>
    <t>人</t>
  </si>
  <si>
    <t>件</t>
  </si>
  <si>
    <t>日</t>
  </si>
  <si>
    <t>円</t>
  </si>
  <si>
    <t>計</t>
  </si>
  <si>
    <t>診 療 費 計</t>
  </si>
  <si>
    <t>％</t>
  </si>
  <si>
    <t>1件当たり
費用額</t>
  </si>
  <si>
    <t>1人当たり
費用額</t>
  </si>
  <si>
    <t>1日当たり
費用額</t>
  </si>
  <si>
    <t>(前期高齢者)</t>
  </si>
  <si>
    <t>（食事差額）</t>
  </si>
  <si>
    <t xml:space="preserve">※食事療養の件数・日数・一件当たり費用額・一日当たり費用額は、再掲である。 </t>
  </si>
  <si>
    <t>※療養諸費は、診療費計・調剤・食事療養・訪問看護・療養費・移送費の合計とする。</t>
  </si>
  <si>
    <t xml:space="preserve">※前期高齢者については、再掲である。 </t>
  </si>
  <si>
    <t xml:space="preserve">調　　　　剤 </t>
  </si>
  <si>
    <t>区　分　／　項　目</t>
  </si>
  <si>
    <t>食 事 療 養</t>
  </si>
  <si>
    <t>訪 問 看 護</t>
  </si>
  <si>
    <t>療　 養　 費</t>
  </si>
  <si>
    <t>移　 送　 費</t>
  </si>
  <si>
    <t>療 養 諸 費</t>
  </si>
  <si>
    <t>※項目における日数の単位は、原則として日であるが、調剤は枚、食事療養は回とし、ともに日数</t>
  </si>
  <si>
    <t>の合計には計上しない。</t>
  </si>
  <si>
    <t>件　数</t>
  </si>
  <si>
    <t>日　数</t>
  </si>
  <si>
    <t>一　般</t>
  </si>
  <si>
    <t>退職者</t>
  </si>
  <si>
    <t>単　　　位</t>
  </si>
  <si>
    <t>入　院</t>
  </si>
  <si>
    <t>入院外</t>
  </si>
  <si>
    <t>歯　科</t>
  </si>
  <si>
    <t>-</t>
  </si>
  <si>
    <t>（0.00）</t>
  </si>
  <si>
    <t>（0）</t>
  </si>
  <si>
    <t>-</t>
  </si>
  <si>
    <t>（資料）福祉保健部保険経営室健康保険課調</t>
  </si>
  <si>
    <t>4　国民健康保険被保険者給付状況 （令和3年度）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</si>
</sst>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  <numFmt numFmtId="185" formatCode="0_);\(0\)"/>
    <numFmt numFmtId="186" formatCode="&quot;(&quot;#,##0&quot;)&quot;;[Red]&quot;(&quot;\-#,##0\ &quot;)&quot;"/>
    <numFmt numFmtId="187" formatCode="&quot;(&quot;#,##0&quot;)&quot;;[Red]\-#,##0"/>
    <numFmt numFmtId="188" formatCode="&quot;(&quot;#,##0&quot;)&quot;;&quot;(&quot;\-#,##0&quot;)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4" fillId="0" borderId="10" xfId="63" applyFont="1" applyFill="1" applyBorder="1" applyAlignment="1" applyProtection="1">
      <alignment vertical="center"/>
      <protection locked="0"/>
    </xf>
    <xf numFmtId="0" fontId="5" fillId="0" borderId="0" xfId="63" applyFont="1" applyFill="1" applyBorder="1" applyAlignment="1" applyProtection="1">
      <alignment vertical="center"/>
      <protection locked="0"/>
    </xf>
    <xf numFmtId="0" fontId="5" fillId="0" borderId="11" xfId="63" applyFont="1" applyFill="1" applyBorder="1" applyAlignment="1" applyProtection="1">
      <alignment vertical="center"/>
      <protection locked="0"/>
    </xf>
    <xf numFmtId="0" fontId="5" fillId="0" borderId="0" xfId="63" applyFont="1" applyFill="1" applyAlignment="1" applyProtection="1">
      <alignment vertical="center"/>
      <protection locked="0"/>
    </xf>
    <xf numFmtId="0" fontId="4" fillId="0" borderId="11" xfId="63" applyFont="1" applyFill="1" applyBorder="1" applyAlignment="1" applyProtection="1">
      <alignment vertical="center"/>
      <protection locked="0"/>
    </xf>
    <xf numFmtId="0" fontId="4" fillId="0" borderId="0" xfId="63" applyFont="1" applyFill="1" applyAlignment="1" applyProtection="1">
      <alignment vertical="center"/>
      <protection locked="0"/>
    </xf>
    <xf numFmtId="0" fontId="4" fillId="0" borderId="0" xfId="63" applyFont="1" applyFill="1" applyBorder="1" applyAlignment="1" applyProtection="1">
      <alignment vertical="center"/>
      <protection locked="0"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shrinkToFit="1"/>
      <protection/>
    </xf>
    <xf numFmtId="0" fontId="2" fillId="0" borderId="15" xfId="63" applyFont="1" applyFill="1" applyBorder="1" applyAlignment="1">
      <alignment horizontal="center" vertical="center" shrinkToFit="1"/>
      <protection/>
    </xf>
    <xf numFmtId="0" fontId="2" fillId="0" borderId="13" xfId="63" applyFont="1" applyFill="1" applyBorder="1" applyAlignment="1">
      <alignment horizontal="center" vertical="center" shrinkToFi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 shrinkToFit="1"/>
      <protection/>
    </xf>
    <xf numFmtId="0" fontId="2" fillId="0" borderId="17" xfId="63" applyFont="1" applyFill="1" applyBorder="1" applyAlignment="1">
      <alignment horizontal="center" vertical="center" shrinkToFit="1"/>
      <protection/>
    </xf>
    <xf numFmtId="0" fontId="2" fillId="0" borderId="18" xfId="63" applyFont="1" applyFill="1" applyBorder="1" applyAlignment="1">
      <alignment horizontal="center" vertical="center" shrinkToFit="1"/>
      <protection/>
    </xf>
    <xf numFmtId="0" fontId="2" fillId="0" borderId="19" xfId="63" applyFont="1" applyFill="1" applyBorder="1" applyAlignment="1">
      <alignment horizontal="center" vertical="center" shrinkToFit="1"/>
      <protection/>
    </xf>
    <xf numFmtId="0" fontId="2" fillId="0" borderId="20" xfId="63" applyFont="1" applyFill="1" applyBorder="1" applyAlignment="1">
      <alignment horizontal="center" vertical="center" shrinkToFit="1"/>
      <protection/>
    </xf>
    <xf numFmtId="0" fontId="2" fillId="0" borderId="21" xfId="63" applyFont="1" applyFill="1" applyBorder="1" applyAlignment="1">
      <alignment horizontal="center" vertical="center" shrinkToFit="1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23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shrinkToFit="1"/>
      <protection/>
    </xf>
    <xf numFmtId="0" fontId="2" fillId="0" borderId="24" xfId="63" applyFont="1" applyFill="1" applyBorder="1" applyAlignment="1">
      <alignment horizontal="center" vertical="center" shrinkToFit="1"/>
      <protection/>
    </xf>
    <xf numFmtId="0" fontId="2" fillId="0" borderId="15" xfId="63" applyFont="1" applyFill="1" applyBorder="1" applyAlignment="1">
      <alignment horizontal="center" vertical="center" shrinkToFit="1"/>
      <protection/>
    </xf>
    <xf numFmtId="181" fontId="3" fillId="0" borderId="13" xfId="51" applyNumberFormat="1" applyFont="1" applyFill="1" applyBorder="1" applyAlignment="1" applyProtection="1">
      <alignment vertical="center"/>
      <protection locked="0"/>
    </xf>
    <xf numFmtId="181" fontId="3" fillId="0" borderId="13" xfId="63" applyNumberFormat="1" applyFont="1" applyFill="1" applyBorder="1" applyAlignment="1" applyProtection="1">
      <alignment vertical="center"/>
      <protection locked="0"/>
    </xf>
    <xf numFmtId="181" fontId="3" fillId="0" borderId="12" xfId="63" applyNumberFormat="1" applyFont="1" applyFill="1" applyBorder="1" applyAlignment="1" applyProtection="1">
      <alignment vertical="center"/>
      <protection locked="0"/>
    </xf>
    <xf numFmtId="181" fontId="25" fillId="0" borderId="13" xfId="63" applyNumberFormat="1" applyFont="1" applyFill="1" applyBorder="1" applyAlignment="1" applyProtection="1">
      <alignment horizontal="right" vertical="center"/>
      <protection locked="0"/>
    </xf>
    <xf numFmtId="182" fontId="3" fillId="0" borderId="12" xfId="63" applyNumberFormat="1" applyFont="1" applyFill="1" applyBorder="1" applyAlignment="1" applyProtection="1">
      <alignment vertical="center"/>
      <protection locked="0"/>
    </xf>
    <xf numFmtId="188" fontId="3" fillId="0" borderId="13" xfId="51" applyNumberFormat="1" applyFont="1" applyFill="1" applyBorder="1" applyAlignment="1" applyProtection="1">
      <alignment vertical="center"/>
      <protection locked="0"/>
    </xf>
    <xf numFmtId="188" fontId="3" fillId="0" borderId="13" xfId="63" applyNumberFormat="1" applyFont="1" applyFill="1" applyBorder="1" applyAlignment="1" applyProtection="1">
      <alignment vertical="center"/>
      <protection locked="0"/>
    </xf>
    <xf numFmtId="188" fontId="3" fillId="0" borderId="12" xfId="63" applyNumberFormat="1" applyFont="1" applyFill="1" applyBorder="1" applyAlignment="1" applyProtection="1">
      <alignment vertical="center"/>
      <protection locked="0"/>
    </xf>
    <xf numFmtId="188" fontId="25" fillId="0" borderId="13" xfId="63" applyNumberFormat="1" applyFont="1" applyFill="1" applyBorder="1" applyAlignment="1" applyProtection="1">
      <alignment horizontal="right" vertical="center"/>
      <protection locked="0"/>
    </xf>
    <xf numFmtId="178" fontId="3" fillId="0" borderId="12" xfId="63" applyNumberFormat="1" applyFont="1" applyFill="1" applyBorder="1" applyAlignment="1" applyProtection="1">
      <alignment vertical="center"/>
      <protection locked="0"/>
    </xf>
    <xf numFmtId="177" fontId="3" fillId="0" borderId="13" xfId="51" applyNumberFormat="1" applyFont="1" applyFill="1" applyBorder="1" applyAlignment="1" applyProtection="1">
      <alignment vertical="center"/>
      <protection locked="0"/>
    </xf>
    <xf numFmtId="177" fontId="3" fillId="0" borderId="13" xfId="63" applyNumberFormat="1" applyFont="1" applyFill="1" applyBorder="1" applyAlignment="1" applyProtection="1">
      <alignment vertical="center"/>
      <protection locked="0"/>
    </xf>
    <xf numFmtId="181" fontId="25" fillId="0" borderId="13" xfId="51" applyNumberFormat="1" applyFont="1" applyFill="1" applyBorder="1" applyAlignment="1" applyProtection="1">
      <alignment vertical="center"/>
      <protection locked="0"/>
    </xf>
    <xf numFmtId="181" fontId="3" fillId="0" borderId="14" xfId="63" applyNumberFormat="1" applyFont="1" applyFill="1" applyBorder="1" applyAlignment="1" applyProtection="1">
      <alignment vertical="center"/>
      <protection locked="0"/>
    </xf>
    <xf numFmtId="181" fontId="25" fillId="0" borderId="14" xfId="63" applyNumberFormat="1" applyFont="1" applyFill="1" applyBorder="1" applyAlignment="1" applyProtection="1">
      <alignment vertical="center"/>
      <protection locked="0"/>
    </xf>
    <xf numFmtId="187" fontId="3" fillId="0" borderId="14" xfId="63" applyNumberFormat="1" applyFont="1" applyFill="1" applyBorder="1" applyAlignment="1" applyProtection="1">
      <alignment vertical="center"/>
      <protection locked="0"/>
    </xf>
    <xf numFmtId="187" fontId="3" fillId="0" borderId="12" xfId="63" applyNumberFormat="1" applyFont="1" applyFill="1" applyBorder="1" applyAlignment="1" applyProtection="1">
      <alignment vertical="center"/>
      <protection locked="0"/>
    </xf>
    <xf numFmtId="187" fontId="25" fillId="0" borderId="14" xfId="63" applyNumberFormat="1" applyFont="1" applyFill="1" applyBorder="1" applyAlignment="1" applyProtection="1">
      <alignment vertical="center"/>
      <protection locked="0"/>
    </xf>
    <xf numFmtId="181" fontId="3" fillId="0" borderId="13" xfId="63" applyNumberFormat="1" applyFont="1" applyFill="1" applyBorder="1" applyAlignment="1" applyProtection="1" quotePrefix="1">
      <alignment vertical="center"/>
      <protection locked="0"/>
    </xf>
    <xf numFmtId="176" fontId="25" fillId="0" borderId="13" xfId="63" applyNumberFormat="1" applyFont="1" applyFill="1" applyBorder="1" applyAlignment="1" applyProtection="1">
      <alignment horizontal="right" vertical="center"/>
      <protection locked="0"/>
    </xf>
    <xf numFmtId="181" fontId="25" fillId="0" borderId="13" xfId="63" applyNumberFormat="1" applyFont="1" applyFill="1" applyBorder="1" applyAlignment="1" applyProtection="1">
      <alignment vertical="center"/>
      <protection locked="0"/>
    </xf>
    <xf numFmtId="188" fontId="3" fillId="0" borderId="13" xfId="63" applyNumberFormat="1" applyFont="1" applyFill="1" applyBorder="1" applyAlignment="1" applyProtection="1" quotePrefix="1">
      <alignment vertical="center"/>
      <protection locked="0"/>
    </xf>
    <xf numFmtId="181" fontId="3" fillId="0" borderId="13" xfId="63" applyNumberFormat="1" applyFont="1" applyFill="1" applyBorder="1" applyAlignment="1" applyProtection="1">
      <alignment horizontal="right" vertical="center"/>
      <protection locked="0"/>
    </xf>
    <xf numFmtId="188" fontId="3" fillId="0" borderId="13" xfId="63" applyNumberFormat="1" applyFont="1" applyFill="1" applyBorder="1" applyAlignment="1" applyProtection="1">
      <alignment horizontal="right" vertical="center"/>
      <protection locked="0"/>
    </xf>
    <xf numFmtId="49" fontId="3" fillId="0" borderId="13" xfId="63" applyNumberFormat="1" applyFont="1" applyFill="1" applyBorder="1" applyAlignment="1" applyProtection="1">
      <alignment horizontal="right" vertical="center"/>
      <protection locked="0"/>
    </xf>
    <xf numFmtId="187" fontId="3" fillId="0" borderId="13" xfId="63" applyNumberFormat="1" applyFont="1" applyFill="1" applyBorder="1" applyAlignment="1" applyProtection="1">
      <alignment vertical="center"/>
      <protection locked="0"/>
    </xf>
    <xf numFmtId="187" fontId="25" fillId="0" borderId="13" xfId="63" applyNumberFormat="1" applyFont="1" applyFill="1" applyBorder="1" applyAlignment="1" applyProtection="1">
      <alignment vertical="center"/>
      <protection locked="0"/>
    </xf>
    <xf numFmtId="176" fontId="25" fillId="0" borderId="13" xfId="63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7.50390625" style="4" customWidth="1"/>
    <col min="3" max="3" width="10.00390625" style="4" customWidth="1"/>
    <col min="4" max="10" width="8.625" style="4" customWidth="1"/>
    <col min="11" max="11" width="8.625" style="3" customWidth="1"/>
    <col min="12" max="12" width="9.00390625" style="3" customWidth="1"/>
    <col min="13" max="16" width="9.00390625" style="4" customWidth="1"/>
    <col min="17" max="16384" width="9.00390625" style="2" customWidth="1"/>
  </cols>
  <sheetData>
    <row r="1" spans="1:16" s="1" customFormat="1" ht="15" customHeight="1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3"/>
    </row>
    <row r="2" spans="1:11" ht="15" customHeight="1">
      <c r="A2" s="30" t="s">
        <v>19</v>
      </c>
      <c r="B2" s="31"/>
      <c r="C2" s="32"/>
      <c r="D2" s="19" t="s">
        <v>0</v>
      </c>
      <c r="E2" s="19" t="s">
        <v>27</v>
      </c>
      <c r="F2" s="19" t="s">
        <v>28</v>
      </c>
      <c r="G2" s="19" t="s">
        <v>1</v>
      </c>
      <c r="H2" s="19" t="s">
        <v>2</v>
      </c>
      <c r="I2" s="17" t="s">
        <v>10</v>
      </c>
      <c r="J2" s="17" t="s">
        <v>11</v>
      </c>
      <c r="K2" s="17" t="s">
        <v>12</v>
      </c>
    </row>
    <row r="3" spans="1:11" ht="15" customHeight="1">
      <c r="A3" s="33"/>
      <c r="B3" s="34"/>
      <c r="C3" s="35"/>
      <c r="D3" s="20"/>
      <c r="E3" s="20"/>
      <c r="F3" s="20"/>
      <c r="G3" s="20"/>
      <c r="H3" s="20"/>
      <c r="I3" s="18"/>
      <c r="J3" s="18"/>
      <c r="K3" s="18"/>
    </row>
    <row r="4" spans="1:11" ht="15" customHeight="1">
      <c r="A4" s="27" t="s">
        <v>31</v>
      </c>
      <c r="B4" s="28"/>
      <c r="C4" s="29"/>
      <c r="D4" s="13" t="s">
        <v>3</v>
      </c>
      <c r="E4" s="13" t="s">
        <v>4</v>
      </c>
      <c r="F4" s="12" t="s">
        <v>5</v>
      </c>
      <c r="G4" s="13" t="s">
        <v>6</v>
      </c>
      <c r="H4" s="12" t="s">
        <v>9</v>
      </c>
      <c r="I4" s="13" t="s">
        <v>6</v>
      </c>
      <c r="J4" s="13" t="s">
        <v>6</v>
      </c>
      <c r="K4" s="13" t="s">
        <v>6</v>
      </c>
    </row>
    <row r="5" spans="1:11" ht="15" customHeight="1">
      <c r="A5" s="36"/>
      <c r="B5" s="36" t="s">
        <v>32</v>
      </c>
      <c r="C5" s="15" t="s">
        <v>29</v>
      </c>
      <c r="D5" s="39">
        <v>39196</v>
      </c>
      <c r="E5" s="40">
        <v>8670</v>
      </c>
      <c r="F5" s="41">
        <v>141550</v>
      </c>
      <c r="G5" s="42">
        <v>5020570350</v>
      </c>
      <c r="H5" s="43">
        <f>IF(ISERROR(E5/D5*100),"",E5/D5*100)</f>
        <v>22.119604041228698</v>
      </c>
      <c r="I5" s="40">
        <f>IF(ISERROR(G5/E5),"",G5/E5)</f>
        <v>579073.8581314879</v>
      </c>
      <c r="J5" s="40">
        <f>IF(ISERROR(G5/D5),"",G5/D5)</f>
        <v>128088.84452495152</v>
      </c>
      <c r="K5" s="40">
        <f>IF(ISERROR(G5/F5),"",G5/F5)</f>
        <v>35468.52949487814</v>
      </c>
    </row>
    <row r="6" spans="1:11" ht="15" customHeight="1">
      <c r="A6" s="37"/>
      <c r="B6" s="37"/>
      <c r="C6" s="16" t="s">
        <v>13</v>
      </c>
      <c r="D6" s="44">
        <v>16238</v>
      </c>
      <c r="E6" s="45">
        <v>4498</v>
      </c>
      <c r="F6" s="46">
        <v>66689</v>
      </c>
      <c r="G6" s="47">
        <v>2798748880</v>
      </c>
      <c r="H6" s="48">
        <f>IF(ISERROR(E6/D6*100),"",E6/D6*100)*-1</f>
        <v>-27.700455721147925</v>
      </c>
      <c r="I6" s="49">
        <f>IF(ISERROR(G6/E6),"",G6/E6)*-1</f>
        <v>-622220.7381058248</v>
      </c>
      <c r="J6" s="50">
        <f>IF(ISERROR(G6/D6),"",G6/D6)*-1</f>
        <v>-172357.9800468038</v>
      </c>
      <c r="K6" s="50">
        <f>IF(ISERROR(G6/F6),"",G6/F6)*-1</f>
        <v>-41967.174196644126</v>
      </c>
    </row>
    <row r="7" spans="1:11" ht="15" customHeight="1">
      <c r="A7" s="37"/>
      <c r="B7" s="37"/>
      <c r="C7" s="16" t="s">
        <v>30</v>
      </c>
      <c r="D7" s="39">
        <v>0</v>
      </c>
      <c r="E7" s="40">
        <v>0</v>
      </c>
      <c r="F7" s="41">
        <v>0</v>
      </c>
      <c r="G7" s="42">
        <v>0</v>
      </c>
      <c r="H7" s="43">
        <f>IF(ISERROR(E7/D7*100),0,E7/D7*100)</f>
        <v>0</v>
      </c>
      <c r="I7" s="40">
        <f>IF(ISERROR(G7/E7),0,G7/E7)</f>
        <v>0</v>
      </c>
      <c r="J7" s="40">
        <f>IF(ISERROR(G7/D7),0,G7/D7)</f>
        <v>0</v>
      </c>
      <c r="K7" s="40">
        <f>IF(ISERROR(G7/F7),0,G7/F7)</f>
        <v>0</v>
      </c>
    </row>
    <row r="8" spans="1:11" ht="15" customHeight="1">
      <c r="A8" s="37"/>
      <c r="B8" s="38"/>
      <c r="C8" s="16" t="s">
        <v>7</v>
      </c>
      <c r="D8" s="39">
        <f>SUM(D5,D7)</f>
        <v>39196</v>
      </c>
      <c r="E8" s="39">
        <f>SUM(E5,E7)</f>
        <v>8670</v>
      </c>
      <c r="F8" s="39">
        <f>SUM(F5,F7)</f>
        <v>141550</v>
      </c>
      <c r="G8" s="51">
        <f>SUM(G5,G7)</f>
        <v>5020570350</v>
      </c>
      <c r="H8" s="43">
        <f>IF(ISERROR(E8/D8*100),"",E8/D8*100)</f>
        <v>22.119604041228698</v>
      </c>
      <c r="I8" s="40">
        <f>IF(ISERROR(G8/E8),"",G8/E8)</f>
        <v>579073.8581314879</v>
      </c>
      <c r="J8" s="40">
        <f>IF(ISERROR(G8/D8),"",G8/D8)</f>
        <v>128088.84452495152</v>
      </c>
      <c r="K8" s="40">
        <f>IF(ISERROR(G8/F8),"",G8/F8)</f>
        <v>35468.52949487814</v>
      </c>
    </row>
    <row r="9" spans="1:11" ht="15" customHeight="1">
      <c r="A9" s="37"/>
      <c r="B9" s="36" t="s">
        <v>33</v>
      </c>
      <c r="C9" s="16" t="s">
        <v>29</v>
      </c>
      <c r="D9" s="39">
        <v>39196</v>
      </c>
      <c r="E9" s="40">
        <v>347585</v>
      </c>
      <c r="F9" s="41">
        <v>528363</v>
      </c>
      <c r="G9" s="42">
        <v>5500636500</v>
      </c>
      <c r="H9" s="43">
        <f>IF(ISERROR(E9/D9*100),"",E9/D9*100)</f>
        <v>886.7869170323502</v>
      </c>
      <c r="I9" s="40">
        <f>IF(ISERROR(G9/E9),"",G9/E9)</f>
        <v>15825.298847763856</v>
      </c>
      <c r="J9" s="40">
        <f>IF(ISERROR(G9/D9),"",G9/D9)</f>
        <v>140336.67976324115</v>
      </c>
      <c r="K9" s="40">
        <f>IF(ISERROR(G9/F9),"",G9/F9)</f>
        <v>10410.714792670948</v>
      </c>
    </row>
    <row r="10" spans="1:11" ht="15" customHeight="1">
      <c r="A10" s="37"/>
      <c r="B10" s="37"/>
      <c r="C10" s="16" t="s">
        <v>13</v>
      </c>
      <c r="D10" s="44">
        <v>16238</v>
      </c>
      <c r="E10" s="45">
        <v>200728</v>
      </c>
      <c r="F10" s="46">
        <v>300408</v>
      </c>
      <c r="G10" s="47">
        <v>3180836750</v>
      </c>
      <c r="H10" s="48">
        <f>IF(ISERROR(E10/D10*100),"",E10/D10*100)*-1</f>
        <v>-1236.1620889272078</v>
      </c>
      <c r="I10" s="50">
        <f>IF(ISERROR(G10/E10),"",G10/E10)*-1</f>
        <v>-15846.502480969271</v>
      </c>
      <c r="J10" s="50">
        <f>IF(ISERROR(G10/D10),"",G10/D10)*-1</f>
        <v>-195888.45609065157</v>
      </c>
      <c r="K10" s="50">
        <f>IF(ISERROR(G10/F10),"",G10/F10)*-1</f>
        <v>-10588.388957684216</v>
      </c>
    </row>
    <row r="11" spans="1:11" ht="15" customHeight="1">
      <c r="A11" s="37"/>
      <c r="B11" s="37"/>
      <c r="C11" s="16" t="s">
        <v>30</v>
      </c>
      <c r="D11" s="39">
        <v>0</v>
      </c>
      <c r="E11" s="40">
        <v>0</v>
      </c>
      <c r="F11" s="41">
        <v>0</v>
      </c>
      <c r="G11" s="42">
        <v>0</v>
      </c>
      <c r="H11" s="43">
        <f>IF(ISERROR(E11/D11*100),0,E11/D11*100)</f>
        <v>0</v>
      </c>
      <c r="I11" s="40">
        <f>IF(ISERROR(G11/E11),0,G11/E11)</f>
        <v>0</v>
      </c>
      <c r="J11" s="40">
        <f>IF(ISERROR(G11/D11),0,G11/D11)</f>
        <v>0</v>
      </c>
      <c r="K11" s="40">
        <f>IF(ISERROR(G11/F11),0,G11/F11)</f>
        <v>0</v>
      </c>
    </row>
    <row r="12" spans="1:11" ht="15" customHeight="1">
      <c r="A12" s="37"/>
      <c r="B12" s="38"/>
      <c r="C12" s="16" t="s">
        <v>7</v>
      </c>
      <c r="D12" s="39">
        <f>SUM(D9,D11)</f>
        <v>39196</v>
      </c>
      <c r="E12" s="39">
        <f>SUM(E9,E11)</f>
        <v>347585</v>
      </c>
      <c r="F12" s="39">
        <f>SUM(F9,F11)</f>
        <v>528363</v>
      </c>
      <c r="G12" s="51">
        <f>SUM(G9,G11)</f>
        <v>5500636500</v>
      </c>
      <c r="H12" s="43">
        <f>IF(ISERROR(E12/D12*100),"",E12/D12*100)</f>
        <v>886.7869170323502</v>
      </c>
      <c r="I12" s="40">
        <f>IF(ISERROR(G12/E12),"",G12/E12)</f>
        <v>15825.298847763856</v>
      </c>
      <c r="J12" s="40">
        <f>IF(ISERROR(G12/D12),"",G12/D12)</f>
        <v>140336.67976324115</v>
      </c>
      <c r="K12" s="40">
        <f>IF(ISERROR(G12/F12),"",G12/F12)</f>
        <v>10410.714792670948</v>
      </c>
    </row>
    <row r="13" spans="1:11" ht="15" customHeight="1">
      <c r="A13" s="37"/>
      <c r="B13" s="36" t="s">
        <v>34</v>
      </c>
      <c r="C13" s="16" t="s">
        <v>29</v>
      </c>
      <c r="D13" s="39">
        <v>39196</v>
      </c>
      <c r="E13" s="40">
        <v>76928</v>
      </c>
      <c r="F13" s="41">
        <v>135074</v>
      </c>
      <c r="G13" s="42">
        <v>1068335950</v>
      </c>
      <c r="H13" s="43">
        <f>IF(ISERROR(E13/D13*100),"",E13/D13*100)</f>
        <v>196.26492499234615</v>
      </c>
      <c r="I13" s="40">
        <f>IF(ISERROR(G13/E13),"",G13/E13)</f>
        <v>13887.478551372713</v>
      </c>
      <c r="J13" s="40">
        <f>IF(ISERROR(G13/D13),"",G13/D13)</f>
        <v>27256.249362179813</v>
      </c>
      <c r="K13" s="40">
        <f>IF(ISERROR(G13/F13),"",G13/F13)</f>
        <v>7909.264181115536</v>
      </c>
    </row>
    <row r="14" spans="1:11" ht="15" customHeight="1">
      <c r="A14" s="37"/>
      <c r="B14" s="37"/>
      <c r="C14" s="16" t="s">
        <v>13</v>
      </c>
      <c r="D14" s="44">
        <v>16238</v>
      </c>
      <c r="E14" s="45">
        <v>39357</v>
      </c>
      <c r="F14" s="46">
        <v>70837</v>
      </c>
      <c r="G14" s="47">
        <v>555883950</v>
      </c>
      <c r="H14" s="48">
        <f>IF(ISERROR(E14/D14*100),"",E14/D14*100)*-1</f>
        <v>-242.37590836309892</v>
      </c>
      <c r="I14" s="50">
        <f>IF(ISERROR(G14/E14),"",G14/E14)*-1</f>
        <v>-14124.144370759966</v>
      </c>
      <c r="J14" s="50">
        <f>IF(ISERROR(G14/D14),"",G14/D14)*-1</f>
        <v>-34233.52321714497</v>
      </c>
      <c r="K14" s="50">
        <f>IF(ISERROR(G14/F14),"",G14/F14)*-1</f>
        <v>-7847.3671951099</v>
      </c>
    </row>
    <row r="15" spans="1:11" ht="15" customHeight="1">
      <c r="A15" s="37"/>
      <c r="B15" s="37"/>
      <c r="C15" s="16" t="s">
        <v>30</v>
      </c>
      <c r="D15" s="39">
        <v>0</v>
      </c>
      <c r="E15" s="40">
        <v>0</v>
      </c>
      <c r="F15" s="41">
        <v>0</v>
      </c>
      <c r="G15" s="42">
        <v>0</v>
      </c>
      <c r="H15" s="43">
        <f>IF(ISERROR(E15/D15*100),0,E15/D15*100)</f>
        <v>0</v>
      </c>
      <c r="I15" s="40">
        <f>IF(ISERROR(G15/E15),0,G15/E15)</f>
        <v>0</v>
      </c>
      <c r="J15" s="40">
        <f>IF(ISERROR(G15/D15),0,G15/D15)</f>
        <v>0</v>
      </c>
      <c r="K15" s="40">
        <f>IF(ISERROR(G15/F15),0,G15/F15)</f>
        <v>0</v>
      </c>
    </row>
    <row r="16" spans="1:11" ht="15" customHeight="1">
      <c r="A16" s="37"/>
      <c r="B16" s="38"/>
      <c r="C16" s="14" t="s">
        <v>7</v>
      </c>
      <c r="D16" s="39">
        <f>SUM(D13,D15)</f>
        <v>39196</v>
      </c>
      <c r="E16" s="39">
        <f>SUM(E13,E15)</f>
        <v>76928</v>
      </c>
      <c r="F16" s="39">
        <f>SUM(F13,F15)</f>
        <v>135074</v>
      </c>
      <c r="G16" s="51">
        <f>SUM(G13,G15)</f>
        <v>1068335950</v>
      </c>
      <c r="H16" s="43">
        <f>IF(ISERROR(E16/D16*100),"",E16/D16*100)</f>
        <v>196.26492499234615</v>
      </c>
      <c r="I16" s="40">
        <f>IF(ISERROR(G16/E16),"",G16/E16)</f>
        <v>13887.478551372713</v>
      </c>
      <c r="J16" s="40">
        <f>IF(ISERROR(G16/D16),"",G16/D16)</f>
        <v>27256.249362179813</v>
      </c>
      <c r="K16" s="40">
        <f>IF(ISERROR(G16/F16),"",G16/F16)</f>
        <v>7909.264181115536</v>
      </c>
    </row>
    <row r="17" spans="1:11" ht="15" customHeight="1">
      <c r="A17" s="23" t="s">
        <v>8</v>
      </c>
      <c r="B17" s="24"/>
      <c r="C17" s="16" t="s">
        <v>29</v>
      </c>
      <c r="D17" s="39">
        <v>39196</v>
      </c>
      <c r="E17" s="52">
        <f aca="true" t="shared" si="0" ref="E17:G19">E5+E9+E13</f>
        <v>433183</v>
      </c>
      <c r="F17" s="41">
        <f t="shared" si="0"/>
        <v>804987</v>
      </c>
      <c r="G17" s="53">
        <f t="shared" si="0"/>
        <v>11589542800</v>
      </c>
      <c r="H17" s="43">
        <f>IF(ISERROR(E17/D17*100),"",E17/D17*100)</f>
        <v>1105.1714460659252</v>
      </c>
      <c r="I17" s="40">
        <f>IF(ISERROR(G17/E17),"",G17/E17)</f>
        <v>26754.380481228487</v>
      </c>
      <c r="J17" s="40">
        <f>IF(ISERROR(G17/D17),"",G17/D17)</f>
        <v>295681.77365037246</v>
      </c>
      <c r="K17" s="40">
        <f>IF(ISERROR(G17/F17),"",G17/F17)</f>
        <v>14397.1800786845</v>
      </c>
    </row>
    <row r="18" spans="1:11" ht="15" customHeight="1">
      <c r="A18" s="23"/>
      <c r="B18" s="24"/>
      <c r="C18" s="16" t="s">
        <v>13</v>
      </c>
      <c r="D18" s="44">
        <v>16238</v>
      </c>
      <c r="E18" s="54">
        <f>E6+E10+E14</f>
        <v>244583</v>
      </c>
      <c r="F18" s="55">
        <f t="shared" si="0"/>
        <v>437934</v>
      </c>
      <c r="G18" s="56">
        <f>G6+G10+G14</f>
        <v>6535469580</v>
      </c>
      <c r="H18" s="48">
        <f>IF(ISERROR(E18/D18*100),"",E18/D18*100)*-1</f>
        <v>-1506.2384530114546</v>
      </c>
      <c r="I18" s="50">
        <f>IF(ISERROR(G18/E18),"",G18/E18)*-1</f>
        <v>-26720.866045473314</v>
      </c>
      <c r="J18" s="50">
        <f>IF(ISERROR(G18/D18),"",G18/D18)*-1</f>
        <v>-402479.95935460035</v>
      </c>
      <c r="K18" s="50">
        <f>IF(ISERROR(G18/F18),"",G18/F18)*-1</f>
        <v>-14923.41215799641</v>
      </c>
    </row>
    <row r="19" spans="1:11" ht="15" customHeight="1">
      <c r="A19" s="23"/>
      <c r="B19" s="24"/>
      <c r="C19" s="16" t="s">
        <v>30</v>
      </c>
      <c r="D19" s="39">
        <v>0</v>
      </c>
      <c r="E19" s="52">
        <f>E7+E11+E15</f>
        <v>0</v>
      </c>
      <c r="F19" s="41">
        <f t="shared" si="0"/>
        <v>0</v>
      </c>
      <c r="G19" s="53">
        <f t="shared" si="0"/>
        <v>0</v>
      </c>
      <c r="H19" s="43">
        <f>IF(ISERROR(E19/D19*100),0,E19/D19*100)</f>
        <v>0</v>
      </c>
      <c r="I19" s="40">
        <f>IF(ISERROR(G19/E19),0,G19/E19)</f>
        <v>0</v>
      </c>
      <c r="J19" s="40">
        <f>IF(ISERROR(G19/D19),0,G19/D19)</f>
        <v>0</v>
      </c>
      <c r="K19" s="40">
        <f>IF(ISERROR(G19/F19),0,G19/F19)</f>
        <v>0</v>
      </c>
    </row>
    <row r="20" spans="1:11" ht="15" customHeight="1">
      <c r="A20" s="25"/>
      <c r="B20" s="26"/>
      <c r="C20" s="16" t="s">
        <v>7</v>
      </c>
      <c r="D20" s="39">
        <f>SUM(D17,D19)</f>
        <v>39196</v>
      </c>
      <c r="E20" s="39">
        <f>SUM(E17,E19)</f>
        <v>433183</v>
      </c>
      <c r="F20" s="39">
        <f>SUM(F17,F19)</f>
        <v>804987</v>
      </c>
      <c r="G20" s="51">
        <f>SUM(G17,G19)</f>
        <v>11589542800</v>
      </c>
      <c r="H20" s="43">
        <f>IF(ISERROR(E20/D20*100),"",E20/D20*100)</f>
        <v>1105.1714460659252</v>
      </c>
      <c r="I20" s="40">
        <f>IF(ISERROR(G20/E20),"",G20/E20)</f>
        <v>26754.380481228487</v>
      </c>
      <c r="J20" s="40">
        <f>IF(ISERROR(G20/D20),"",G20/D20)</f>
        <v>295681.77365037246</v>
      </c>
      <c r="K20" s="40">
        <f>IF(ISERROR(G20/F20),"",G20/F20)</f>
        <v>14397.1800786845</v>
      </c>
    </row>
    <row r="21" spans="1:11" ht="15" customHeight="1">
      <c r="A21" s="21" t="s">
        <v>18</v>
      </c>
      <c r="B21" s="22"/>
      <c r="C21" s="16" t="s">
        <v>29</v>
      </c>
      <c r="D21" s="39">
        <v>39196</v>
      </c>
      <c r="E21" s="40">
        <v>240146</v>
      </c>
      <c r="F21" s="41">
        <v>279146</v>
      </c>
      <c r="G21" s="42">
        <v>2667189000</v>
      </c>
      <c r="H21" s="43">
        <f>IF(ISERROR(E21/D21*100),"",E21/D21*100)</f>
        <v>612.6798652923767</v>
      </c>
      <c r="I21" s="40">
        <f>IF(ISERROR(G21/E21),"",G21/E21)</f>
        <v>11106.5310269586</v>
      </c>
      <c r="J21" s="40">
        <f>IF(ISERROR(G21/D21),"",G21/D21)</f>
        <v>68047.47933462598</v>
      </c>
      <c r="K21" s="40">
        <f>IF(ISERROR(G21/F21),"",G21/F21)</f>
        <v>9554.817192436933</v>
      </c>
    </row>
    <row r="22" spans="1:11" ht="15" customHeight="1">
      <c r="A22" s="23"/>
      <c r="B22" s="24"/>
      <c r="C22" s="16" t="s">
        <v>13</v>
      </c>
      <c r="D22" s="44">
        <v>16238</v>
      </c>
      <c r="E22" s="45">
        <v>140487</v>
      </c>
      <c r="F22" s="46">
        <v>160756</v>
      </c>
      <c r="G22" s="47">
        <v>1594213470</v>
      </c>
      <c r="H22" s="48">
        <f>IF(ISERROR(E22/D22*100),"",E22/D22*100)*-1</f>
        <v>-865.1742825471117</v>
      </c>
      <c r="I22" s="50">
        <f>IF(ISERROR(G22/E22),"",G22/E22)*-1</f>
        <v>-11347.765060112324</v>
      </c>
      <c r="J22" s="50">
        <f>IF(ISERROR(G22/D22),"",G22/D22)*-1</f>
        <v>-98177.94494395862</v>
      </c>
      <c r="K22" s="50">
        <f>IF(ISERROR(G22/F22),"",G22/F22)*-1</f>
        <v>-9916.976473661947</v>
      </c>
    </row>
    <row r="23" spans="1:11" ht="15" customHeight="1">
      <c r="A23" s="23"/>
      <c r="B23" s="24"/>
      <c r="C23" s="16" t="s">
        <v>30</v>
      </c>
      <c r="D23" s="39">
        <v>0</v>
      </c>
      <c r="E23" s="57">
        <v>0</v>
      </c>
      <c r="F23" s="41">
        <v>0</v>
      </c>
      <c r="G23" s="58">
        <v>-940</v>
      </c>
      <c r="H23" s="43">
        <f>IF(ISERROR(E23/D23*100),0,E23/D23*100)</f>
        <v>0</v>
      </c>
      <c r="I23" s="40">
        <f>IF(ISERROR(G23/E23),0,G23/E23)</f>
        <v>0</v>
      </c>
      <c r="J23" s="40">
        <f>IF(ISERROR(G23/D23),0,G23/D23)</f>
        <v>0</v>
      </c>
      <c r="K23" s="40">
        <f>IF(ISERROR(G23/F23),0,G23/F23)</f>
        <v>0</v>
      </c>
    </row>
    <row r="24" spans="1:11" ht="15" customHeight="1">
      <c r="A24" s="25"/>
      <c r="B24" s="26"/>
      <c r="C24" s="14" t="s">
        <v>7</v>
      </c>
      <c r="D24" s="39">
        <f>SUM(D21,D23)</f>
        <v>39196</v>
      </c>
      <c r="E24" s="40">
        <f>SUM(E21,E23)</f>
        <v>240146</v>
      </c>
      <c r="F24" s="40">
        <f>SUM(F21,F23)</f>
        <v>279146</v>
      </c>
      <c r="G24" s="59">
        <f>SUM(G21,G23)</f>
        <v>2667188060</v>
      </c>
      <c r="H24" s="43">
        <f>IF(ISERROR(E24/D24*100),"",E24/D24*100)</f>
        <v>612.6798652923767</v>
      </c>
      <c r="I24" s="40">
        <f>IF(ISERROR(G24/E24),"",G24/E24)</f>
        <v>11106.527112673124</v>
      </c>
      <c r="J24" s="40">
        <f>IF(ISERROR(G24/D24),"",G24/D24)</f>
        <v>68047.455352587</v>
      </c>
      <c r="K24" s="40">
        <f>IF(ISERROR(G24/F24),"",G24/F24)</f>
        <v>9554.813825023464</v>
      </c>
    </row>
    <row r="25" spans="1:11" ht="15" customHeight="1">
      <c r="A25" s="21" t="s">
        <v>20</v>
      </c>
      <c r="B25" s="22"/>
      <c r="C25" s="16" t="s">
        <v>29</v>
      </c>
      <c r="D25" s="39">
        <v>39196</v>
      </c>
      <c r="E25" s="57">
        <v>8206</v>
      </c>
      <c r="F25" s="41">
        <v>375538</v>
      </c>
      <c r="G25" s="42">
        <v>247434135</v>
      </c>
      <c r="H25" s="43">
        <f>IF(ISERROR(E25/D25*100),"",E25/D25*100)</f>
        <v>20.935809776507806</v>
      </c>
      <c r="I25" s="40">
        <f>IF(ISERROR(G25/E25),"",G25/E25)</f>
        <v>30152.831464781866</v>
      </c>
      <c r="J25" s="40">
        <f>IF(ISERROR(G25/D25),"",G25/D25)</f>
        <v>6312.7394376977245</v>
      </c>
      <c r="K25" s="40">
        <f>IF(ISERROR(G25/F25),"",G25/F25)</f>
        <v>658.8790881348891</v>
      </c>
    </row>
    <row r="26" spans="1:11" ht="15" customHeight="1">
      <c r="A26" s="23"/>
      <c r="B26" s="24"/>
      <c r="C26" s="16" t="s">
        <v>13</v>
      </c>
      <c r="D26" s="44">
        <v>16238</v>
      </c>
      <c r="E26" s="60">
        <v>4290</v>
      </c>
      <c r="F26" s="46">
        <v>174559</v>
      </c>
      <c r="G26" s="47">
        <v>116468357</v>
      </c>
      <c r="H26" s="48">
        <f>IF(ISERROR(E26/D26*100),"",E26/D26*100)*-1</f>
        <v>-26.419509791846284</v>
      </c>
      <c r="I26" s="50">
        <f>IF(ISERROR(G26/E26),"",G26/E26)*-1</f>
        <v>-27148.801165501165</v>
      </c>
      <c r="J26" s="50">
        <f>IF(ISERROR(G26/D26),"",G26/D26)*-1</f>
        <v>-7172.58018228846</v>
      </c>
      <c r="K26" s="50">
        <f>IF(ISERROR(G26/F26),"",G26/F26)*-1</f>
        <v>-667.2148499934119</v>
      </c>
    </row>
    <row r="27" spans="1:11" ht="15" customHeight="1">
      <c r="A27" s="23"/>
      <c r="B27" s="24"/>
      <c r="C27" s="16" t="s">
        <v>30</v>
      </c>
      <c r="D27" s="39">
        <v>0</v>
      </c>
      <c r="E27" s="57">
        <v>0</v>
      </c>
      <c r="F27" s="41">
        <v>0</v>
      </c>
      <c r="G27" s="42">
        <v>0</v>
      </c>
      <c r="H27" s="43">
        <f>IF(ISERROR(E27/D27*100),0,E27/D27*100)</f>
        <v>0</v>
      </c>
      <c r="I27" s="40">
        <f>IF(ISERROR(G27/E27),0,G27/E27)</f>
        <v>0</v>
      </c>
      <c r="J27" s="40">
        <f>IF(ISERROR(G27/D27),0,G27/D27)</f>
        <v>0</v>
      </c>
      <c r="K27" s="40">
        <f>IF(ISERROR(G27/F27),0,G27/F27)</f>
        <v>0</v>
      </c>
    </row>
    <row r="28" spans="1:11" ht="15" customHeight="1">
      <c r="A28" s="25"/>
      <c r="B28" s="26"/>
      <c r="C28" s="14" t="s">
        <v>7</v>
      </c>
      <c r="D28" s="39">
        <f>SUM(D25,D27)</f>
        <v>39196</v>
      </c>
      <c r="E28" s="40">
        <f>SUM(E25,E27)</f>
        <v>8206</v>
      </c>
      <c r="F28" s="40">
        <f>SUM(F25,F27)</f>
        <v>375538</v>
      </c>
      <c r="G28" s="59">
        <f>SUM(G25,G27)</f>
        <v>247434135</v>
      </c>
      <c r="H28" s="43">
        <f aca="true" t="shared" si="1" ref="H28:H33">IF(ISERROR(E28/D28*100),"",E28/D28*100)</f>
        <v>20.935809776507806</v>
      </c>
      <c r="I28" s="40">
        <f>IF(ISERROR(G28/E28),"",G28/E28)</f>
        <v>30152.831464781866</v>
      </c>
      <c r="J28" s="40">
        <f>IF(ISERROR(G28/D28),"",G28/D28)</f>
        <v>6312.7394376977245</v>
      </c>
      <c r="K28" s="40">
        <f>IF(ISERROR(G28/F28),"",G28/F28)</f>
        <v>658.8790881348891</v>
      </c>
    </row>
    <row r="29" spans="1:11" ht="15" customHeight="1">
      <c r="A29" s="21" t="s">
        <v>14</v>
      </c>
      <c r="B29" s="22"/>
      <c r="C29" s="16" t="s">
        <v>29</v>
      </c>
      <c r="D29" s="39">
        <v>39196</v>
      </c>
      <c r="E29" s="40">
        <v>6</v>
      </c>
      <c r="F29" s="61" t="s">
        <v>38</v>
      </c>
      <c r="G29" s="42">
        <v>41600</v>
      </c>
      <c r="H29" s="43">
        <f t="shared" si="1"/>
        <v>0.015307684457597715</v>
      </c>
      <c r="I29" s="61" t="s">
        <v>35</v>
      </c>
      <c r="J29" s="61" t="s">
        <v>35</v>
      </c>
      <c r="K29" s="61" t="s">
        <v>35</v>
      </c>
    </row>
    <row r="30" spans="1:11" ht="15" customHeight="1">
      <c r="A30" s="23"/>
      <c r="B30" s="24"/>
      <c r="C30" s="16" t="s">
        <v>13</v>
      </c>
      <c r="D30" s="44">
        <v>16238</v>
      </c>
      <c r="E30" s="45">
        <v>1</v>
      </c>
      <c r="F30" s="62" t="s">
        <v>38</v>
      </c>
      <c r="G30" s="47">
        <v>3600</v>
      </c>
      <c r="H30" s="48">
        <f>IF(ISERROR(E30/D30*100),"",E30/D30*100)*-1</f>
        <v>-0.00615839389087326</v>
      </c>
      <c r="I30" s="61" t="s">
        <v>35</v>
      </c>
      <c r="J30" s="61" t="s">
        <v>35</v>
      </c>
      <c r="K30" s="61" t="s">
        <v>35</v>
      </c>
    </row>
    <row r="31" spans="1:11" ht="15" customHeight="1">
      <c r="A31" s="23"/>
      <c r="B31" s="24"/>
      <c r="C31" s="16" t="s">
        <v>30</v>
      </c>
      <c r="D31" s="39">
        <v>0</v>
      </c>
      <c r="E31" s="61">
        <v>0</v>
      </c>
      <c r="F31" s="61" t="s">
        <v>38</v>
      </c>
      <c r="G31" s="42">
        <v>0</v>
      </c>
      <c r="H31" s="43">
        <f>IF(ISERROR(E31/D31*100),0,E31/D31*100)</f>
        <v>0</v>
      </c>
      <c r="I31" s="61" t="s">
        <v>38</v>
      </c>
      <c r="J31" s="61" t="s">
        <v>38</v>
      </c>
      <c r="K31" s="61" t="s">
        <v>38</v>
      </c>
    </row>
    <row r="32" spans="1:11" ht="15" customHeight="1">
      <c r="A32" s="25"/>
      <c r="B32" s="26"/>
      <c r="C32" s="14" t="s">
        <v>7</v>
      </c>
      <c r="D32" s="39">
        <f>SUM(D29,D31)</f>
        <v>39196</v>
      </c>
      <c r="E32" s="40">
        <f>SUM(E29,E31)</f>
        <v>6</v>
      </c>
      <c r="F32" s="40">
        <f>SUM(F29,F31)</f>
        <v>0</v>
      </c>
      <c r="G32" s="42">
        <f>SUM(G29,G31)</f>
        <v>41600</v>
      </c>
      <c r="H32" s="43">
        <f t="shared" si="1"/>
        <v>0.015307684457597715</v>
      </c>
      <c r="I32" s="61" t="s">
        <v>35</v>
      </c>
      <c r="J32" s="61" t="s">
        <v>35</v>
      </c>
      <c r="K32" s="61" t="s">
        <v>35</v>
      </c>
    </row>
    <row r="33" spans="1:11" ht="15" customHeight="1">
      <c r="A33" s="21" t="s">
        <v>21</v>
      </c>
      <c r="B33" s="22"/>
      <c r="C33" s="16" t="s">
        <v>29</v>
      </c>
      <c r="D33" s="39">
        <v>39196</v>
      </c>
      <c r="E33" s="40">
        <v>2457</v>
      </c>
      <c r="F33" s="40">
        <v>12922</v>
      </c>
      <c r="G33" s="42">
        <v>153765770</v>
      </c>
      <c r="H33" s="43">
        <f t="shared" si="1"/>
        <v>6.268496785386264</v>
      </c>
      <c r="I33" s="40">
        <f>IF(ISERROR(G33/E33),"",G33/E33)</f>
        <v>62582.73097273097</v>
      </c>
      <c r="J33" s="40">
        <f>IF(ISERROR(G33/D33),"",G33/D33)</f>
        <v>3922.9964792325745</v>
      </c>
      <c r="K33" s="40">
        <f>IF(ISERROR(G33/F33),"",G33/F33)</f>
        <v>11899.533353969973</v>
      </c>
    </row>
    <row r="34" spans="1:11" ht="15" customHeight="1">
      <c r="A34" s="23"/>
      <c r="B34" s="24"/>
      <c r="C34" s="16" t="s">
        <v>13</v>
      </c>
      <c r="D34" s="44">
        <v>16238</v>
      </c>
      <c r="E34" s="45">
        <v>580</v>
      </c>
      <c r="F34" s="45">
        <v>3275</v>
      </c>
      <c r="G34" s="47">
        <v>39781070</v>
      </c>
      <c r="H34" s="48">
        <f>IF(ISERROR(E34/D34*100),"",E34/D34*100)*-1</f>
        <v>-3.571868456706491</v>
      </c>
      <c r="I34" s="50">
        <f>IF(ISERROR(G34/E34),"",G34/E34)*-1</f>
        <v>-68588.05172413793</v>
      </c>
      <c r="J34" s="50">
        <f>IF(ISERROR(G34/D34),"",G34/D34)*-1</f>
        <v>-2449.8749846040155</v>
      </c>
      <c r="K34" s="50">
        <f>IF(ISERROR(G34/F34),"",G34/F34)*-1</f>
        <v>-12146.891603053435</v>
      </c>
    </row>
    <row r="35" spans="1:11" ht="15" customHeight="1">
      <c r="A35" s="23"/>
      <c r="B35" s="24"/>
      <c r="C35" s="16" t="s">
        <v>30</v>
      </c>
      <c r="D35" s="39">
        <v>0</v>
      </c>
      <c r="E35" s="40">
        <v>0</v>
      </c>
      <c r="F35" s="40">
        <v>0</v>
      </c>
      <c r="G35" s="42">
        <v>0</v>
      </c>
      <c r="H35" s="43">
        <f>IF(ISERROR(E35/D35*100),0,E35/D35*100)</f>
        <v>0</v>
      </c>
      <c r="I35" s="40">
        <f>IF(ISERROR(G35/E35),0,G35/E35)</f>
        <v>0</v>
      </c>
      <c r="J35" s="40">
        <f>IF(ISERROR(G35/D35),0,G35/D35)</f>
        <v>0</v>
      </c>
      <c r="K35" s="40">
        <f>IF(ISERROR(G35/F35),0,G35/F35)</f>
        <v>0</v>
      </c>
    </row>
    <row r="36" spans="1:11" ht="15" customHeight="1">
      <c r="A36" s="25"/>
      <c r="B36" s="26"/>
      <c r="C36" s="14" t="s">
        <v>7</v>
      </c>
      <c r="D36" s="39">
        <f>SUM(D33,D35)</f>
        <v>39196</v>
      </c>
      <c r="E36" s="39">
        <f>SUM(E33,E35)</f>
        <v>2457</v>
      </c>
      <c r="F36" s="39">
        <f>SUM(F33,F35)</f>
        <v>12922</v>
      </c>
      <c r="G36" s="51">
        <f>SUM(G33,G35)</f>
        <v>153765770</v>
      </c>
      <c r="H36" s="43">
        <f>IF(ISERROR(E36/D36*100),"",E36/D36*100)</f>
        <v>6.268496785386264</v>
      </c>
      <c r="I36" s="40">
        <f>IF(ISERROR(G36/E36),"",G36/E36)</f>
        <v>62582.73097273097</v>
      </c>
      <c r="J36" s="40">
        <f>IF(ISERROR(G36/D36),"",G36/D36)</f>
        <v>3922.9964792325745</v>
      </c>
      <c r="K36" s="40">
        <f>IF(ISERROR(G36/F36),"",G36/F36)</f>
        <v>11899.533353969973</v>
      </c>
    </row>
    <row r="37" spans="1:11" ht="15" customHeight="1">
      <c r="A37" s="21" t="s">
        <v>22</v>
      </c>
      <c r="B37" s="22"/>
      <c r="C37" s="16" t="s">
        <v>29</v>
      </c>
      <c r="D37" s="39">
        <v>39196</v>
      </c>
      <c r="E37" s="40">
        <v>15045</v>
      </c>
      <c r="F37" s="61" t="s">
        <v>38</v>
      </c>
      <c r="G37" s="42">
        <v>146974564</v>
      </c>
      <c r="H37" s="43">
        <f>IF(ISERROR(E37/D37*100),"",E37/D37*100)</f>
        <v>38.38401877742626</v>
      </c>
      <c r="I37" s="40">
        <f>IF(ISERROR(G37/E37),"",G37/E37)</f>
        <v>9768.99727484214</v>
      </c>
      <c r="J37" s="40">
        <f>IF(ISERROR(G37/D37),"",G37/D37)</f>
        <v>3749.7337483416677</v>
      </c>
      <c r="K37" s="61" t="s">
        <v>35</v>
      </c>
    </row>
    <row r="38" spans="1:11" ht="15" customHeight="1">
      <c r="A38" s="23"/>
      <c r="B38" s="24"/>
      <c r="C38" s="16" t="s">
        <v>13</v>
      </c>
      <c r="D38" s="44">
        <v>16238</v>
      </c>
      <c r="E38" s="45">
        <v>7174</v>
      </c>
      <c r="F38" s="61" t="s">
        <v>38</v>
      </c>
      <c r="G38" s="47">
        <v>69998359</v>
      </c>
      <c r="H38" s="48">
        <f>IF(ISERROR(E38/D38*100),"",E38/D38*100)*-1</f>
        <v>-44.18031777312477</v>
      </c>
      <c r="I38" s="50">
        <f>IF(ISERROR(G38/E38),"",G38/E38)*-1</f>
        <v>-9757.228742681908</v>
      </c>
      <c r="J38" s="50">
        <f>IF(ISERROR(G38/D38),"",G38/D38)*-1</f>
        <v>-4310.774664367533</v>
      </c>
      <c r="K38" s="61" t="s">
        <v>35</v>
      </c>
    </row>
    <row r="39" spans="1:11" ht="15" customHeight="1">
      <c r="A39" s="23"/>
      <c r="B39" s="24"/>
      <c r="C39" s="16" t="s">
        <v>30</v>
      </c>
      <c r="D39" s="39">
        <v>0</v>
      </c>
      <c r="E39" s="40">
        <v>0</v>
      </c>
      <c r="F39" s="61" t="s">
        <v>38</v>
      </c>
      <c r="G39" s="42">
        <v>0</v>
      </c>
      <c r="H39" s="43">
        <f>IF(ISERROR(E39/D39*100),0,E39/D39*100)</f>
        <v>0</v>
      </c>
      <c r="I39" s="40">
        <f>IF(ISERROR(G39/E39),0,G39/E39)</f>
        <v>0</v>
      </c>
      <c r="J39" s="40">
        <f>IF(ISERROR(G39/D39),0,G39/D39)</f>
        <v>0</v>
      </c>
      <c r="K39" s="61" t="s">
        <v>35</v>
      </c>
    </row>
    <row r="40" spans="1:11" ht="15" customHeight="1">
      <c r="A40" s="25"/>
      <c r="B40" s="26"/>
      <c r="C40" s="14" t="s">
        <v>7</v>
      </c>
      <c r="D40" s="39">
        <f>SUM(D37,D39)</f>
        <v>39196</v>
      </c>
      <c r="E40" s="39">
        <f>SUM(E37,E39)</f>
        <v>15045</v>
      </c>
      <c r="F40" s="61" t="s">
        <v>38</v>
      </c>
      <c r="G40" s="51">
        <f>SUM(G37,G39)</f>
        <v>146974564</v>
      </c>
      <c r="H40" s="43">
        <f aca="true" t="shared" si="2" ref="H40:H45">IF(ISERROR(E40/D40*100),"",E40/D40*100)</f>
        <v>38.38401877742626</v>
      </c>
      <c r="I40" s="40">
        <f>IF(ISERROR(G40/E40),"",G40/E40)</f>
        <v>9768.99727484214</v>
      </c>
      <c r="J40" s="40">
        <f aca="true" t="shared" si="3" ref="J40:J45">IF(ISERROR(G40/D40),"",G40/D40)</f>
        <v>3749.7337483416677</v>
      </c>
      <c r="K40" s="61" t="s">
        <v>35</v>
      </c>
    </row>
    <row r="41" spans="1:11" ht="15" customHeight="1">
      <c r="A41" s="21" t="s">
        <v>23</v>
      </c>
      <c r="B41" s="22"/>
      <c r="C41" s="16" t="s">
        <v>29</v>
      </c>
      <c r="D41" s="39">
        <v>39196</v>
      </c>
      <c r="E41" s="61">
        <v>0</v>
      </c>
      <c r="F41" s="61" t="s">
        <v>38</v>
      </c>
      <c r="G41" s="42">
        <v>0</v>
      </c>
      <c r="H41" s="43">
        <f t="shared" si="2"/>
        <v>0</v>
      </c>
      <c r="I41" s="61" t="s">
        <v>35</v>
      </c>
      <c r="J41" s="40">
        <f t="shared" si="3"/>
        <v>0</v>
      </c>
      <c r="K41" s="61" t="s">
        <v>35</v>
      </c>
    </row>
    <row r="42" spans="1:11" ht="15" customHeight="1">
      <c r="A42" s="23"/>
      <c r="B42" s="24"/>
      <c r="C42" s="16" t="s">
        <v>13</v>
      </c>
      <c r="D42" s="44">
        <v>16238</v>
      </c>
      <c r="E42" s="62">
        <v>0</v>
      </c>
      <c r="F42" s="61" t="s">
        <v>38</v>
      </c>
      <c r="G42" s="47">
        <v>0</v>
      </c>
      <c r="H42" s="63" t="s">
        <v>36</v>
      </c>
      <c r="I42" s="61" t="s">
        <v>35</v>
      </c>
      <c r="J42" s="63" t="s">
        <v>37</v>
      </c>
      <c r="K42" s="61" t="s">
        <v>35</v>
      </c>
    </row>
    <row r="43" spans="1:11" ht="15" customHeight="1">
      <c r="A43" s="23"/>
      <c r="B43" s="24"/>
      <c r="C43" s="16" t="s">
        <v>30</v>
      </c>
      <c r="D43" s="39">
        <v>0</v>
      </c>
      <c r="E43" s="61">
        <v>0</v>
      </c>
      <c r="F43" s="61" t="s">
        <v>38</v>
      </c>
      <c r="G43" s="42">
        <v>0</v>
      </c>
      <c r="H43" s="43">
        <f>IF(ISERROR(E43/D43*100),0,E43/D43*100)</f>
        <v>0</v>
      </c>
      <c r="I43" s="40">
        <v>0</v>
      </c>
      <c r="J43" s="40">
        <f>IF(ISERROR(G43/D43),0,G43/D43)</f>
        <v>0</v>
      </c>
      <c r="K43" s="61" t="s">
        <v>38</v>
      </c>
    </row>
    <row r="44" spans="1:11" ht="15" customHeight="1">
      <c r="A44" s="25"/>
      <c r="B44" s="26"/>
      <c r="C44" s="14" t="s">
        <v>7</v>
      </c>
      <c r="D44" s="39">
        <f>SUM(D41,D43)</f>
        <v>39196</v>
      </c>
      <c r="E44" s="39">
        <f>SUM(E41,E43)</f>
        <v>0</v>
      </c>
      <c r="F44" s="61" t="s">
        <v>35</v>
      </c>
      <c r="G44" s="39">
        <f>SUM(G41,G43)</f>
        <v>0</v>
      </c>
      <c r="H44" s="43">
        <f t="shared" si="2"/>
        <v>0</v>
      </c>
      <c r="I44" s="61" t="s">
        <v>35</v>
      </c>
      <c r="J44" s="40">
        <f t="shared" si="3"/>
        <v>0</v>
      </c>
      <c r="K44" s="61" t="s">
        <v>35</v>
      </c>
    </row>
    <row r="45" spans="1:11" ht="15" customHeight="1">
      <c r="A45" s="21" t="s">
        <v>24</v>
      </c>
      <c r="B45" s="22"/>
      <c r="C45" s="16" t="s">
        <v>29</v>
      </c>
      <c r="D45" s="39">
        <v>39196</v>
      </c>
      <c r="E45" s="40">
        <f>E17+E21+E29+E33+E37+E41</f>
        <v>690837</v>
      </c>
      <c r="F45" s="41">
        <f>F17+F33</f>
        <v>817909</v>
      </c>
      <c r="G45" s="59">
        <f>G17+G21+G25+G33+G37+G41</f>
        <v>14804906269</v>
      </c>
      <c r="H45" s="43">
        <f t="shared" si="2"/>
        <v>1762.519134605572</v>
      </c>
      <c r="I45" s="40">
        <f>IF(ISERROR(G45/E45),"",G45/E45)</f>
        <v>21430.389902393763</v>
      </c>
      <c r="J45" s="40">
        <f t="shared" si="3"/>
        <v>377714.72265027044</v>
      </c>
      <c r="K45" s="40">
        <f>IF(ISERROR(G45/F45),"",G45/F45)</f>
        <v>18100.921091466167</v>
      </c>
    </row>
    <row r="46" spans="1:11" ht="15" customHeight="1">
      <c r="A46" s="23"/>
      <c r="B46" s="24"/>
      <c r="C46" s="16" t="s">
        <v>13</v>
      </c>
      <c r="D46" s="44">
        <v>16238</v>
      </c>
      <c r="E46" s="64">
        <f>E18+E22+E34+E38+E30+E42</f>
        <v>392825</v>
      </c>
      <c r="F46" s="55">
        <f>F18+F34</f>
        <v>441209</v>
      </c>
      <c r="G46" s="65">
        <f>G18+G22+G26+G34+G38+G42</f>
        <v>8355930836</v>
      </c>
      <c r="H46" s="48">
        <f>IF(ISERROR(E46/D46*100),"",E46/D46*100)*-1</f>
        <v>-2419.1710801822887</v>
      </c>
      <c r="I46" s="50">
        <f>IF(ISERROR(G46/E46),"",G46/E46)*-1</f>
        <v>-21271.382513842043</v>
      </c>
      <c r="J46" s="50">
        <f>IF(ISERROR(G46/D46),"",G46/D46)*-1</f>
        <v>-514591.13412981894</v>
      </c>
      <c r="K46" s="50">
        <f>IF(ISERROR(G46/F46),"",G46/F46)*-1</f>
        <v>-18938.713480459373</v>
      </c>
    </row>
    <row r="47" spans="1:11" ht="15" customHeight="1">
      <c r="A47" s="23"/>
      <c r="B47" s="24"/>
      <c r="C47" s="16" t="s">
        <v>30</v>
      </c>
      <c r="D47" s="39">
        <v>0</v>
      </c>
      <c r="E47" s="40">
        <f>E19+E23+E35+E39+E31+E43</f>
        <v>0</v>
      </c>
      <c r="F47" s="41">
        <f>F19+F35</f>
        <v>0</v>
      </c>
      <c r="G47" s="66">
        <f>G19+G23+G27+G35+G39+G43</f>
        <v>-940</v>
      </c>
      <c r="H47" s="43">
        <f>IF(ISERROR(E47/D47*100),0,E47/D47*100)</f>
        <v>0</v>
      </c>
      <c r="I47" s="40">
        <f>IF(ISERROR(G47/E47),0,G47/E47)</f>
        <v>0</v>
      </c>
      <c r="J47" s="40">
        <f>IF(ISERROR(G47/D47),0,G47/D47)</f>
        <v>0</v>
      </c>
      <c r="K47" s="40">
        <f>IF(ISERROR(G47/F47),0,G47/F47)</f>
        <v>0</v>
      </c>
    </row>
    <row r="48" spans="1:11" ht="15" customHeight="1">
      <c r="A48" s="25"/>
      <c r="B48" s="26"/>
      <c r="C48" s="16" t="s">
        <v>7</v>
      </c>
      <c r="D48" s="39">
        <f>SUM(D45,D47)</f>
        <v>39196</v>
      </c>
      <c r="E48" s="40">
        <f>SUM(E45,E47)</f>
        <v>690837</v>
      </c>
      <c r="F48" s="40">
        <f>SUM(F45,F47)</f>
        <v>817909</v>
      </c>
      <c r="G48" s="59">
        <f>SUM(G45,G47)</f>
        <v>14804905329</v>
      </c>
      <c r="H48" s="43">
        <f>IF(ISERROR(E48/D48*100),"",E48/D48*100)</f>
        <v>1762.519134605572</v>
      </c>
      <c r="I48" s="40">
        <f>IF(ISERROR(G48/E48),"",G48/E48)</f>
        <v>21430.38854172547</v>
      </c>
      <c r="J48" s="40">
        <f>IF(ISERROR(G48/D48),"",G48/D48)</f>
        <v>377714.69866823143</v>
      </c>
      <c r="K48" s="40">
        <f>IF(ISERROR(G48/F48),"",G48/F48)</f>
        <v>18100.919942194058</v>
      </c>
    </row>
    <row r="49" spans="1:11" ht="15" customHeight="1">
      <c r="A49" s="9" t="s">
        <v>17</v>
      </c>
      <c r="B49" s="9"/>
      <c r="C49" s="7"/>
      <c r="D49" s="7"/>
      <c r="E49" s="7"/>
      <c r="F49" s="7"/>
      <c r="G49" s="7"/>
      <c r="H49" s="7"/>
      <c r="I49" s="7"/>
      <c r="J49" s="7"/>
      <c r="K49" s="7"/>
    </row>
    <row r="50" spans="1:11" ht="15" customHeight="1">
      <c r="A50" s="10" t="s">
        <v>15</v>
      </c>
      <c r="B50" s="10"/>
      <c r="C50" s="8"/>
      <c r="D50" s="8"/>
      <c r="E50" s="8"/>
      <c r="F50" s="8"/>
      <c r="G50" s="8"/>
      <c r="H50" s="8"/>
      <c r="I50" s="8"/>
      <c r="J50" s="8"/>
      <c r="K50" s="8"/>
    </row>
    <row r="51" spans="1:11" ht="15" customHeight="1">
      <c r="A51" s="10" t="s">
        <v>16</v>
      </c>
      <c r="B51" s="10"/>
      <c r="C51" s="8"/>
      <c r="D51" s="8"/>
      <c r="E51" s="8"/>
      <c r="F51" s="8"/>
      <c r="G51" s="8"/>
      <c r="H51" s="8"/>
      <c r="I51" s="8"/>
      <c r="J51" s="8"/>
      <c r="K51" s="8"/>
    </row>
    <row r="52" spans="1:16" s="1" customFormat="1" ht="15" customHeight="1">
      <c r="A52" s="10" t="s">
        <v>25</v>
      </c>
      <c r="B52" s="10"/>
      <c r="C52" s="8"/>
      <c r="D52" s="8"/>
      <c r="E52" s="8"/>
      <c r="F52" s="8"/>
      <c r="G52" s="8"/>
      <c r="H52" s="8"/>
      <c r="I52" s="8"/>
      <c r="J52" s="8"/>
      <c r="K52" s="8"/>
      <c r="L52" s="3"/>
      <c r="M52" s="3"/>
      <c r="N52" s="3"/>
      <c r="O52" s="3"/>
      <c r="P52" s="3"/>
    </row>
    <row r="53" spans="1:16" s="1" customFormat="1" ht="15" customHeight="1">
      <c r="A53" s="10" t="s">
        <v>26</v>
      </c>
      <c r="B53" s="10"/>
      <c r="C53" s="8"/>
      <c r="D53" s="8"/>
      <c r="E53" s="8"/>
      <c r="F53" s="8"/>
      <c r="G53" s="8"/>
      <c r="H53" s="8"/>
      <c r="I53" s="8"/>
      <c r="J53" s="8"/>
      <c r="K53" s="8"/>
      <c r="L53" s="3"/>
      <c r="M53" s="3"/>
      <c r="N53" s="3"/>
      <c r="O53" s="3"/>
      <c r="P53" s="3"/>
    </row>
    <row r="54" spans="1:11" ht="15" customHeight="1">
      <c r="A54" s="11" t="s">
        <v>39</v>
      </c>
      <c r="B54" s="11"/>
      <c r="C54" s="6"/>
      <c r="D54" s="6"/>
      <c r="E54" s="6"/>
      <c r="F54" s="6"/>
      <c r="G54" s="6"/>
      <c r="H54" s="6"/>
      <c r="I54" s="6"/>
      <c r="J54" s="6"/>
      <c r="K54" s="6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</sheetData>
  <sheetProtection formatCells="0" formatColumns="0" formatRows="0" insertColumns="0" insertRows="0"/>
  <mergeCells count="22">
    <mergeCell ref="A45:B48"/>
    <mergeCell ref="A41:B44"/>
    <mergeCell ref="A37:B40"/>
    <mergeCell ref="A33:B36"/>
    <mergeCell ref="A29:B32"/>
    <mergeCell ref="A25:B28"/>
    <mergeCell ref="A21:B24"/>
    <mergeCell ref="A17:B20"/>
    <mergeCell ref="A4:C4"/>
    <mergeCell ref="A2:C3"/>
    <mergeCell ref="D2:D3"/>
    <mergeCell ref="E2:E3"/>
    <mergeCell ref="A5:A16"/>
    <mergeCell ref="B5:B8"/>
    <mergeCell ref="B9:B12"/>
    <mergeCell ref="B13:B16"/>
    <mergeCell ref="K2:K3"/>
    <mergeCell ref="G2:G3"/>
    <mergeCell ref="H2:H3"/>
    <mergeCell ref="F2:F3"/>
    <mergeCell ref="I2:I3"/>
    <mergeCell ref="J2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2023-04-07T08:36:36Z</cp:lastPrinted>
  <dcterms:created xsi:type="dcterms:W3CDTF">2002-09-19T02:50:55Z</dcterms:created>
  <dcterms:modified xsi:type="dcterms:W3CDTF">2023-04-07T08:36:45Z</dcterms:modified>
  <cp:category/>
  <cp:version/>
  <cp:contentType/>
  <cp:contentStatus/>
</cp:coreProperties>
</file>