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最終版（HP）\就労\"/>
    </mc:Choice>
  </mc:AlternateContent>
  <xr:revisionPtr revIDLastSave="0" documentId="13_ncr:1_{BEEFF953-DEAB-4793-A82E-D441D2480AF3}" xr6:coauthVersionLast="47" xr6:coauthVersionMax="47" xr10:uidLastSave="{00000000-0000-0000-0000-000000000000}"/>
  <bookViews>
    <workbookView xWindow="-120" yWindow="-120" windowWidth="29040" windowHeight="15720" xr2:uid="{B0E82497-B7F3-4969-AD51-6DCC2CAD78D7}"/>
  </bookViews>
  <sheets>
    <sheet name="勤務形態一覧表（就労移行支援）" sheetId="1" r:id="rId1"/>
    <sheet name="勤務形態一覧表（就労継続支援A型・B型）" sheetId="2" r:id="rId2"/>
    <sheet name="勤務形態一覧表（就労定着支援）" sheetId="3" r:id="rId3"/>
  </sheets>
  <externalReferences>
    <externalReference r:id="rId4"/>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'勤務形態一覧表（就労移行支援）'!$A$1:$AN$76</definedName>
    <definedName name="_xlnm.Print_Area" localSheetId="1">'勤務形態一覧表（就労継続支援A型・B型）'!$A$1:$AN$77</definedName>
    <definedName name="_xlnm.Print_Area" localSheetId="2">'勤務形態一覧表（就労定着支援）'!$A$1:$AN$76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 i="3" l="1"/>
  <c r="AE10" i="3"/>
  <c r="AD10" i="3"/>
  <c r="AC10" i="3"/>
  <c r="AB10" i="3"/>
  <c r="AA10" i="3"/>
  <c r="Z10" i="3"/>
  <c r="Y10" i="3"/>
  <c r="X10" i="3"/>
  <c r="W10" i="3"/>
  <c r="V10" i="3"/>
  <c r="U10" i="3"/>
  <c r="T10" i="3"/>
  <c r="S10" i="3"/>
  <c r="R10" i="3"/>
  <c r="Q10" i="3"/>
  <c r="P10" i="3"/>
  <c r="O10" i="3"/>
  <c r="N10" i="3"/>
  <c r="M10" i="3"/>
  <c r="L10" i="3"/>
  <c r="K10" i="3"/>
  <c r="J10" i="3"/>
  <c r="I10" i="3"/>
  <c r="H10" i="3"/>
  <c r="G10" i="3"/>
  <c r="F10" i="3"/>
  <c r="E10" i="3"/>
  <c r="AH10" i="3" s="1"/>
  <c r="AF9" i="3"/>
  <c r="AE9" i="3"/>
  <c r="AD9" i="3"/>
  <c r="AC9" i="3"/>
  <c r="AB9" i="3"/>
  <c r="AA9" i="3"/>
  <c r="Z9" i="3"/>
  <c r="Y9" i="3"/>
  <c r="X9" i="3"/>
  <c r="W9" i="3"/>
  <c r="V9" i="3"/>
  <c r="U9" i="3"/>
  <c r="T9" i="3"/>
  <c r="S9" i="3"/>
  <c r="R9" i="3"/>
  <c r="Q9" i="3"/>
  <c r="P9" i="3"/>
  <c r="O9" i="3"/>
  <c r="N9" i="3"/>
  <c r="M9" i="3"/>
  <c r="L9" i="3"/>
  <c r="K9" i="3"/>
  <c r="J9" i="3"/>
  <c r="I9" i="3"/>
  <c r="H9" i="3"/>
  <c r="G9" i="3"/>
  <c r="F9" i="3"/>
  <c r="E9" i="3"/>
  <c r="AH9" i="3" s="1"/>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AH10" i="2" s="1"/>
  <c r="AF9" i="2"/>
  <c r="AE9" i="2"/>
  <c r="AD9" i="2"/>
  <c r="AC9" i="2"/>
  <c r="AB9" i="2"/>
  <c r="AA9" i="2"/>
  <c r="Z9" i="2"/>
  <c r="Y9" i="2"/>
  <c r="X9" i="2"/>
  <c r="W9" i="2"/>
  <c r="V9" i="2"/>
  <c r="U9" i="2"/>
  <c r="T9" i="2"/>
  <c r="S9" i="2"/>
  <c r="R9" i="2"/>
  <c r="Q9" i="2"/>
  <c r="P9" i="2"/>
  <c r="O9" i="2"/>
  <c r="N9" i="2"/>
  <c r="M9" i="2"/>
  <c r="L9" i="2"/>
  <c r="K9" i="2"/>
  <c r="J9" i="2"/>
  <c r="I9" i="2"/>
  <c r="H9" i="2"/>
  <c r="G9" i="2"/>
  <c r="F9" i="2"/>
  <c r="E9" i="2"/>
  <c r="AI9" i="2" s="1"/>
  <c r="C50" i="3"/>
  <c r="C50" i="1"/>
  <c r="AI9" i="3" l="1"/>
  <c r="AG9" i="3"/>
  <c r="AI10" i="3"/>
  <c r="AH9" i="2"/>
  <c r="AG9" i="2"/>
  <c r="AI10" i="2"/>
  <c r="AG10" i="3"/>
  <c r="AG10" i="2"/>
  <c r="AL50" i="3"/>
  <c r="AG50" i="3"/>
  <c r="AA50" i="3"/>
  <c r="U50" i="3"/>
  <c r="O50" i="3"/>
  <c r="I50" i="3"/>
  <c r="E50" i="3"/>
  <c r="L48" i="3"/>
  <c r="AL46" i="3"/>
  <c r="AL48" i="3" s="1"/>
  <c r="AG46" i="3"/>
  <c r="AJ48" i="3" s="1"/>
  <c r="AA46" i="3"/>
  <c r="AD49" i="3" s="1"/>
  <c r="U46" i="3"/>
  <c r="X49" i="3" s="1"/>
  <c r="O46" i="3"/>
  <c r="R49" i="3" s="1"/>
  <c r="I46" i="3"/>
  <c r="L49" i="3" s="1"/>
  <c r="E46" i="3"/>
  <c r="E48" i="3" s="1"/>
  <c r="C46" i="3"/>
  <c r="AJ39" i="3"/>
  <c r="AJ38" i="3"/>
  <c r="AL38" i="3" s="1"/>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AJ30" i="3"/>
  <c r="AJ29" i="3"/>
  <c r="AJ28" i="3"/>
  <c r="AJ27" i="3"/>
  <c r="AJ26" i="3"/>
  <c r="AK26" i="3" s="1"/>
  <c r="AJ25" i="3"/>
  <c r="AK25" i="3" s="1"/>
  <c r="AJ24" i="3"/>
  <c r="AJ23" i="3"/>
  <c r="AJ22" i="3"/>
  <c r="AJ21" i="3"/>
  <c r="AK21" i="3" s="1"/>
  <c r="AJ20" i="3"/>
  <c r="AJ19" i="3"/>
  <c r="AJ18" i="3"/>
  <c r="AJ17" i="3"/>
  <c r="AJ16" i="3"/>
  <c r="AJ15" i="3"/>
  <c r="AJ14" i="3"/>
  <c r="AJ13" i="3"/>
  <c r="AK13" i="3" s="1"/>
  <c r="AJ12" i="3"/>
  <c r="AK12" i="3" s="1"/>
  <c r="AJ11" i="3"/>
  <c r="AK11" i="3" s="1"/>
  <c r="AL47" i="2"/>
  <c r="AM50" i="2" s="1"/>
  <c r="AG47" i="2"/>
  <c r="AJ50" i="2" s="1"/>
  <c r="AA47" i="2"/>
  <c r="AA51" i="2" s="1"/>
  <c r="U47" i="2"/>
  <c r="X49" i="2" s="1"/>
  <c r="O47" i="2"/>
  <c r="O50" i="2" s="1"/>
  <c r="I47" i="2"/>
  <c r="E47" i="2"/>
  <c r="C47" i="2"/>
  <c r="D49" i="2" s="1"/>
  <c r="AJ40" i="2"/>
  <c r="AJ39"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AJ30" i="2"/>
  <c r="AK30" i="2" s="1"/>
  <c r="AJ29" i="2"/>
  <c r="AK29" i="2" s="1"/>
  <c r="AJ28" i="2"/>
  <c r="AK28" i="2" s="1"/>
  <c r="AJ27" i="2"/>
  <c r="AK27" i="2" s="1"/>
  <c r="AJ26" i="2"/>
  <c r="AK26" i="2" s="1"/>
  <c r="AJ25" i="2"/>
  <c r="AK25" i="2" s="1"/>
  <c r="AJ24" i="2"/>
  <c r="AK24" i="2" s="1"/>
  <c r="AJ23" i="2"/>
  <c r="AK23" i="2" s="1"/>
  <c r="AJ22" i="2"/>
  <c r="AK22" i="2" s="1"/>
  <c r="AJ21" i="2"/>
  <c r="AK21" i="2" s="1"/>
  <c r="AJ20" i="2"/>
  <c r="AK20" i="2" s="1"/>
  <c r="AJ19" i="2"/>
  <c r="AK19" i="2" s="1"/>
  <c r="AJ18" i="2"/>
  <c r="AK18" i="2" s="1"/>
  <c r="AJ17" i="2"/>
  <c r="AK17" i="2" s="1"/>
  <c r="AJ16" i="2"/>
  <c r="AK16" i="2" s="1"/>
  <c r="AJ15" i="2"/>
  <c r="AK15" i="2" s="1"/>
  <c r="AJ14" i="2"/>
  <c r="AK14" i="2" s="1"/>
  <c r="AJ13" i="2"/>
  <c r="AK13" i="2" s="1"/>
  <c r="AJ12" i="2"/>
  <c r="AK12" i="2" s="1"/>
  <c r="AJ11" i="2"/>
  <c r="AK11" i="2" s="1"/>
  <c r="AL46" i="1"/>
  <c r="AL50" i="1" s="1"/>
  <c r="AG46" i="1"/>
  <c r="AJ49" i="1" s="1"/>
  <c r="AA46" i="1"/>
  <c r="AD49" i="1" s="1"/>
  <c r="U46" i="1"/>
  <c r="U50" i="1" s="1"/>
  <c r="O46" i="1"/>
  <c r="R49" i="1" s="1"/>
  <c r="I46" i="1"/>
  <c r="L48" i="1" s="1"/>
  <c r="E46" i="1"/>
  <c r="F49" i="1" s="1"/>
  <c r="C46" i="1"/>
  <c r="C48" i="1" s="1"/>
  <c r="AJ39" i="1"/>
  <c r="AJ38"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AJ30" i="1"/>
  <c r="AK30" i="1" s="1"/>
  <c r="AJ29" i="1"/>
  <c r="AK29" i="1" s="1"/>
  <c r="AJ28" i="1"/>
  <c r="AK28" i="1" s="1"/>
  <c r="AJ27" i="1"/>
  <c r="AK27" i="1" s="1"/>
  <c r="AJ26" i="1"/>
  <c r="AK26" i="1" s="1"/>
  <c r="AJ25" i="1"/>
  <c r="AK25" i="1" s="1"/>
  <c r="AJ24" i="1"/>
  <c r="AK24" i="1" s="1"/>
  <c r="AJ23" i="1"/>
  <c r="AK23" i="1" s="1"/>
  <c r="AJ22" i="1"/>
  <c r="AK22" i="1" s="1"/>
  <c r="AJ21" i="1"/>
  <c r="AK21" i="1" s="1"/>
  <c r="AJ20" i="1"/>
  <c r="AK20" i="1" s="1"/>
  <c r="AJ19" i="1"/>
  <c r="AK19" i="1" s="1"/>
  <c r="AJ18" i="1"/>
  <c r="AK18" i="1" s="1"/>
  <c r="AJ17" i="1"/>
  <c r="AK17" i="1" s="1"/>
  <c r="AJ16" i="1"/>
  <c r="AK16" i="1" s="1"/>
  <c r="AJ15" i="1"/>
  <c r="AK15" i="1" s="1"/>
  <c r="AJ14" i="1"/>
  <c r="AK14" i="1" s="1"/>
  <c r="AJ13" i="1"/>
  <c r="AK13" i="1" s="1"/>
  <c r="AJ12" i="1"/>
  <c r="AK12" i="1" s="1"/>
  <c r="AJ11"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AI10" i="1" s="1"/>
  <c r="AF9" i="1"/>
  <c r="AE9" i="1"/>
  <c r="AD9" i="1"/>
  <c r="AC9" i="1"/>
  <c r="AB9" i="1"/>
  <c r="AA9" i="1"/>
  <c r="Z9" i="1"/>
  <c r="Y9" i="1"/>
  <c r="X9" i="1"/>
  <c r="W9" i="1"/>
  <c r="V9" i="1"/>
  <c r="U9" i="1"/>
  <c r="T9" i="1"/>
  <c r="S9" i="1"/>
  <c r="R9" i="1"/>
  <c r="Q9" i="1"/>
  <c r="P9" i="1"/>
  <c r="O9" i="1"/>
  <c r="N9" i="1"/>
  <c r="M9" i="1"/>
  <c r="L9" i="1"/>
  <c r="K9" i="1"/>
  <c r="J9" i="1"/>
  <c r="I9" i="1"/>
  <c r="H9" i="1"/>
  <c r="G9" i="1"/>
  <c r="F9" i="1"/>
  <c r="E9" i="1"/>
  <c r="AH9" i="1" s="1"/>
  <c r="AK15" i="3" l="1"/>
  <c r="AK27" i="3"/>
  <c r="AK28" i="3"/>
  <c r="AK17" i="3"/>
  <c r="AK29" i="3"/>
  <c r="AK18" i="3"/>
  <c r="AK30" i="3"/>
  <c r="AK19" i="3"/>
  <c r="AK20" i="3"/>
  <c r="D48" i="3"/>
  <c r="D49" i="3"/>
  <c r="AK22" i="3"/>
  <c r="AJ31" i="3"/>
  <c r="AK31" i="3" s="1"/>
  <c r="AK14" i="3"/>
  <c r="AK23" i="3"/>
  <c r="AK24" i="3"/>
  <c r="AK16" i="3"/>
  <c r="I48" i="3"/>
  <c r="O49" i="2"/>
  <c r="AL39" i="2"/>
  <c r="C44" i="2" s="1"/>
  <c r="AA49" i="2"/>
  <c r="AD49" i="2"/>
  <c r="C51" i="2"/>
  <c r="E51" i="2"/>
  <c r="I51" i="2"/>
  <c r="AJ31" i="2"/>
  <c r="AK31" i="2" s="1"/>
  <c r="E48" i="1"/>
  <c r="D48" i="1"/>
  <c r="D49" i="1"/>
  <c r="E50" i="1"/>
  <c r="AL38" i="1"/>
  <c r="F48" i="1"/>
  <c r="E50" i="2"/>
  <c r="R50" i="2"/>
  <c r="X50" i="2"/>
  <c r="AA48" i="3"/>
  <c r="F48" i="3"/>
  <c r="U50" i="2"/>
  <c r="C49" i="2"/>
  <c r="AA50" i="2"/>
  <c r="AM48" i="3"/>
  <c r="AD50" i="2"/>
  <c r="AG49" i="3"/>
  <c r="E49" i="2"/>
  <c r="O51" i="2"/>
  <c r="AJ49" i="3"/>
  <c r="F49" i="2"/>
  <c r="U51" i="2"/>
  <c r="AL49" i="3"/>
  <c r="I49" i="2"/>
  <c r="AM49" i="3"/>
  <c r="O48" i="1"/>
  <c r="AG10" i="1"/>
  <c r="AH10" i="1"/>
  <c r="E49" i="1"/>
  <c r="AL49" i="1"/>
  <c r="AM49" i="1"/>
  <c r="AJ31" i="1"/>
  <c r="AK31" i="1" s="1"/>
  <c r="E43" i="1"/>
  <c r="I43" i="1"/>
  <c r="C43" i="1"/>
  <c r="C43" i="3"/>
  <c r="E43" i="3"/>
  <c r="C49" i="3"/>
  <c r="L49" i="1"/>
  <c r="AK11" i="1"/>
  <c r="AA48" i="1"/>
  <c r="O49" i="1"/>
  <c r="I50" i="1"/>
  <c r="AL49" i="2"/>
  <c r="AG51" i="2"/>
  <c r="O48" i="3"/>
  <c r="E49" i="3"/>
  <c r="R48" i="1"/>
  <c r="AG49" i="2"/>
  <c r="AJ49" i="2"/>
  <c r="O50" i="1"/>
  <c r="AM49" i="2"/>
  <c r="C50" i="2"/>
  <c r="AG50" i="2"/>
  <c r="U48" i="3"/>
  <c r="I49" i="3"/>
  <c r="AI9" i="1"/>
  <c r="AJ48" i="1"/>
  <c r="X49" i="1"/>
  <c r="AA50" i="1"/>
  <c r="L49" i="2"/>
  <c r="D50" i="2"/>
  <c r="X48" i="3"/>
  <c r="U48" i="1"/>
  <c r="I49" i="1"/>
  <c r="X48" i="1"/>
  <c r="AG9" i="1"/>
  <c r="AD48" i="1"/>
  <c r="U49" i="1"/>
  <c r="O49" i="3"/>
  <c r="AL51" i="2"/>
  <c r="R48" i="3"/>
  <c r="F49" i="3"/>
  <c r="AG48" i="1"/>
  <c r="AL48" i="1"/>
  <c r="AA49" i="1"/>
  <c r="AG50" i="1"/>
  <c r="AL50" i="2"/>
  <c r="AM48" i="1"/>
  <c r="R49" i="2"/>
  <c r="F50" i="2"/>
  <c r="AD48" i="3"/>
  <c r="I48" i="1"/>
  <c r="C49" i="1"/>
  <c r="AG49" i="1"/>
  <c r="U49" i="2"/>
  <c r="I50" i="2"/>
  <c r="C48" i="3"/>
  <c r="AG48" i="3"/>
  <c r="U49" i="3"/>
  <c r="L50" i="2"/>
  <c r="AA49" i="3"/>
  <c r="E44" i="2" l="1"/>
</calcChain>
</file>

<file path=xl/sharedStrings.xml><?xml version="1.0" encoding="utf-8"?>
<sst xmlns="http://schemas.openxmlformats.org/spreadsheetml/2006/main" count="303" uniqueCount="84">
  <si>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</si>
  <si>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9"/>
  </si>
  <si>
    <t>就労移行支援</t>
    <rPh sb="0" eb="2">
      <t>シュウロウ</t>
    </rPh>
    <rPh sb="2" eb="4">
      <t>イコウ</t>
    </rPh>
    <rPh sb="4" eb="6">
      <t>シエン</t>
    </rPh>
    <phoneticPr fontId="4"/>
  </si>
  <si>
    <t>年</t>
    <rPh sb="0" eb="1">
      <t>ネン</t>
    </rPh>
    <phoneticPr fontId="4"/>
  </si>
  <si>
    <t>月</t>
    <rPh sb="0" eb="1">
      <t>ゲツ</t>
    </rPh>
    <phoneticPr fontId="4"/>
  </si>
  <si>
    <t>事業所名</t>
    <rPh sb="0" eb="3">
      <t>ジギョウショ</t>
    </rPh>
    <rPh sb="3" eb="4">
      <t>メイ</t>
    </rPh>
    <phoneticPr fontId="9"/>
  </si>
  <si>
    <t>(1)記載する期間</t>
    <rPh sb="3" eb="5">
      <t>キサイ</t>
    </rPh>
    <rPh sb="7" eb="9">
      <t>キカン</t>
    </rPh>
    <phoneticPr fontId="4"/>
  </si>
  <si>
    <t>４週</t>
  </si>
  <si>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</si>
  <si>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</si>
  <si>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</si>
  <si>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</si>
  <si>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</si>
  <si>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</si>
  <si>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</si>
  <si>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</si>
  <si>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</si>
  <si>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</si>
  <si>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</si>
  <si>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</si>
  <si>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サービス管理責任者</t>
    <rPh sb="4" eb="6">
      <t>カンリ</t>
    </rPh>
    <rPh sb="6" eb="9">
      <t>セキニンシャ</t>
    </rPh>
    <phoneticPr fontId="13"/>
  </si>
  <si>
    <t>A</t>
  </si>
  <si>
    <t>B</t>
  </si>
  <si>
    <t>C</t>
  </si>
  <si>
    <t>D</t>
  </si>
  <si>
    <t>合計</t>
    <rPh sb="0" eb="2">
      <t>ゴウケイ</t>
    </rPh>
    <phoneticPr fontId="4"/>
  </si>
  <si>
    <t>サービス提供時間</t>
    <rPh sb="4" eb="6">
      <t>テイキョウ</t>
    </rPh>
    <rPh sb="6" eb="8">
      <t>ジカン</t>
    </rPh>
    <phoneticPr fontId="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</si>
  <si>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</si>
  <si>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</si>
  <si>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</si>
  <si>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</si>
  <si>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14"/>
  </si>
  <si>
    <t>＜人員に関する基準＞</t>
    <rPh sb="1" eb="3">
      <t>ジンイン</t>
    </rPh>
    <rPh sb="4" eb="5">
      <t>カン</t>
    </rPh>
    <rPh sb="7" eb="9">
      <t>キジュン</t>
    </rPh>
    <phoneticPr fontId="4"/>
  </si>
  <si>
    <t>区分</t>
    <rPh sb="0" eb="2">
      <t>クブン</t>
    </rPh>
    <phoneticPr fontId="14"/>
  </si>
  <si>
    <t>職業指導員及び生活支援員</t>
    <rPh sb="0" eb="2">
      <t>ショクギョウ</t>
    </rPh>
    <rPh sb="2" eb="4">
      <t>シドウ</t>
    </rPh>
    <rPh sb="4" eb="5">
      <t>イン</t>
    </rPh>
    <rPh sb="5" eb="6">
      <t>オヨ</t>
    </rPh>
    <rPh sb="7" eb="9">
      <t>セイカツ</t>
    </rPh>
    <rPh sb="9" eb="11">
      <t>シエン</t>
    </rPh>
    <rPh sb="11" eb="12">
      <t>イン</t>
    </rPh>
    <phoneticPr fontId="13"/>
  </si>
  <si>
    <t>就労支援員</t>
  </si>
  <si>
    <t>必要な配置数</t>
    <rPh sb="0" eb="2">
      <t>ヒツヨウ</t>
    </rPh>
    <rPh sb="3" eb="6">
      <t>ハイチスウ</t>
    </rPh>
    <phoneticPr fontId="14"/>
  </si>
  <si>
    <t>＜実人数集計＞</t>
    <rPh sb="1" eb="2">
      <t>ジツ</t>
    </rPh>
    <rPh sb="2" eb="4">
      <t>ニンズウ</t>
    </rPh>
    <rPh sb="4" eb="6">
      <t>シュウケイ</t>
    </rPh>
    <phoneticPr fontId="4"/>
  </si>
  <si>
    <t>専従</t>
    <rPh sb="0" eb="2">
      <t>センジュウ</t>
    </rPh>
    <phoneticPr fontId="14"/>
  </si>
  <si>
    <t>兼務</t>
    <rPh sb="0" eb="2">
      <t>ケンム</t>
    </rPh>
    <phoneticPr fontId="14"/>
  </si>
  <si>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</si>
  <si>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</si>
  <si>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</si>
  <si>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</si>
  <si>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</si>
  <si>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</si>
  <si>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「４週」・「暦月」のいずれかを選択してください。</t>
    <rPh sb="7" eb="8">
      <t>シュウ</t>
    </rPh>
    <rPh sb="11" eb="12">
      <t>レキ</t>
    </rPh>
    <rPh sb="12" eb="13">
      <t>ツキ</t>
    </rPh>
    <rPh sb="20" eb="22">
      <t>センタク</t>
    </rPh>
    <phoneticPr fontId="9"/>
  </si>
  <si>
    <t>　(2) 「予定」・「実績」のいずれかを選択してください。</t>
    <rPh sb="6" eb="8">
      <t>ヨテイ</t>
    </rPh>
    <rPh sb="11" eb="13">
      <t>ジッセキ</t>
    </rPh>
    <rPh sb="20" eb="22">
      <t>センタク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</si>
  <si>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</si>
  <si>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従業者の職種を入力してください。</t>
    <rPh sb="5" eb="8">
      <t>ジュウギョウシャ</t>
    </rPh>
    <rPh sb="9" eb="11">
      <t>ショクシュ</t>
    </rPh>
    <rPh sb="12" eb="14">
      <t>ニュウリョク</t>
    </rPh>
    <phoneticPr fontId="9"/>
  </si>
  <si>
    <t xml:space="preserve"> 　　 記入の順序は、職種ごとにまとめてください。</t>
    <rPh sb="4" eb="6">
      <t>キニュウ</t>
    </rPh>
    <rPh sb="7" eb="9">
      <t>ジュンジョ</t>
    </rPh>
    <rPh sb="11" eb="13">
      <t>ショクシュ</t>
    </rPh>
    <phoneticPr fontId="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</si>
  <si>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</si>
  <si>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9"/>
  </si>
  <si>
    <t>区分</t>
    <rPh sb="0" eb="2">
      <t>クブン</t>
    </rPh>
    <phoneticPr fontId="9"/>
  </si>
  <si>
    <t>常勤で専従</t>
    <rPh sb="0" eb="2">
      <t>ジョウキン</t>
    </rPh>
    <rPh sb="3" eb="5">
      <t>センジュウ</t>
    </rPh>
    <phoneticPr fontId="9"/>
  </si>
  <si>
    <t>常勤で兼務</t>
    <rPh sb="0" eb="2">
      <t>ジョウキン</t>
    </rPh>
    <rPh sb="3" eb="5">
      <t>ケンム</t>
    </rPh>
    <phoneticPr fontId="9"/>
  </si>
  <si>
    <t>非常勤で専従</t>
    <rPh sb="0" eb="3">
      <t>ヒジョウキン</t>
    </rPh>
    <rPh sb="4" eb="6">
      <t>センジュウ</t>
    </rPh>
    <phoneticPr fontId="9"/>
  </si>
  <si>
    <t>非常勤で兼務</t>
    <rPh sb="0" eb="3">
      <t>ヒジョウキン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</si>
  <si>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</si>
  <si>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</si>
  <si>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</si>
  <si>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</si>
  <si>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</si>
  <si>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</si>
  <si>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その他、特記事項欄としてもご活用ください。</t>
    <rPh sb="6" eb="7">
      <t>タ</t>
    </rPh>
    <rPh sb="8" eb="10">
      <t>トッキ</t>
    </rPh>
    <rPh sb="10" eb="12">
      <t>ジコウ</t>
    </rPh>
    <rPh sb="12" eb="13">
      <t>ラン</t>
    </rPh>
    <rPh sb="18" eb="20">
      <t>カツヨウ</t>
    </rPh>
    <phoneticPr fontId="7"/>
  </si>
  <si>
    <t>就労継続支援Ａ型・Ｂ型</t>
    <rPh sb="0" eb="2">
      <t>シュウロウ</t>
    </rPh>
    <rPh sb="2" eb="4">
      <t>ケイゾク</t>
    </rPh>
    <rPh sb="4" eb="6">
      <t>シエン</t>
    </rPh>
    <rPh sb="7" eb="8">
      <t>ガタ</t>
    </rPh>
    <rPh sb="10" eb="11">
      <t>ガタ</t>
    </rPh>
    <phoneticPr fontId="4"/>
  </si>
  <si>
    <t>管理者</t>
    <rPh sb="0" eb="3">
      <t>カンリシャ</t>
    </rPh>
    <phoneticPr fontId="13"/>
  </si>
  <si>
    <t>職業指導員</t>
    <rPh sb="0" eb="4">
      <t>ショクギョウシドウ</t>
    </rPh>
    <rPh sb="4" eb="5">
      <t>イン</t>
    </rPh>
    <phoneticPr fontId="13"/>
  </si>
  <si>
    <t>生活支援員</t>
    <rPh sb="0" eb="2">
      <t>セイカツ</t>
    </rPh>
    <rPh sb="2" eb="5">
      <t>シエンイン</t>
    </rPh>
    <phoneticPr fontId="13"/>
  </si>
  <si>
    <t>就労定着支援</t>
    <rPh sb="0" eb="2">
      <t>シュウロウ</t>
    </rPh>
    <rPh sb="2" eb="4">
      <t>テイチャク</t>
    </rPh>
    <rPh sb="4" eb="6">
      <t>シエン</t>
    </rPh>
    <phoneticPr fontId="4"/>
  </si>
  <si>
    <t>就労定着支援員</t>
    <rPh sb="0" eb="4">
      <t>シュウロウテイチャク</t>
    </rPh>
    <rPh sb="4" eb="7">
      <t>シエンイン</t>
    </rPh>
    <phoneticPr fontId="13"/>
  </si>
  <si>
    <t>　(6) 従業者の氏名を記入してください。</t>
    <rPh sb="5" eb="8">
      <t>ジュウギョウシャ</t>
    </rPh>
    <rPh sb="9" eb="11">
      <t>シメイ</t>
    </rPh>
    <rPh sb="12" eb="14">
      <t>キニュウ</t>
    </rPh>
    <phoneticPr fontId="9"/>
  </si>
  <si>
    <t>　(7)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
  </si>
  <si>
    <t>　(8) 従業者ごとに、合計勤務時間数を入力してください。</t>
    <rPh sb="5" eb="8">
      <t>ジュウギョウシャ</t>
    </rPh>
    <rPh sb="12" eb="14">
      <t>ゴウケイ</t>
    </rPh>
    <rPh sb="14" eb="16">
      <t>キンム</t>
    </rPh>
    <rPh sb="16" eb="19">
      <t>ジカンスウ</t>
    </rPh>
    <rPh sb="20" eb="22">
      <t>ニュウリョク</t>
    </rPh>
    <phoneticPr fontId="9"/>
  </si>
  <si>
    <t>　(9) 従業者ごとに、週平均の勤務時間数を入力してください。</t>
    <rPh sb="5" eb="8">
      <t>ジュウギョウシャ</t>
    </rPh>
    <rPh sb="12" eb="15">
      <t>シュウヘイキン</t>
    </rPh>
    <rPh sb="16" eb="18">
      <t>キンム</t>
    </rPh>
    <rPh sb="18" eb="21">
      <t>ジカンスウ</t>
    </rPh>
    <rPh sb="22" eb="24">
      <t>ニュウリョク</t>
    </rPh>
    <phoneticPr fontId="9"/>
  </si>
  <si>
    <t>　(10)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
  </si>
  <si>
    <t xml:space="preserve"> （11) 必要項目を満たしていれば、各事業所で使用するシフト表等をもって代替書類として差し支えありません。</t>
    <phoneticPr fontId="3"/>
  </si>
  <si>
    <t>(6)氏名</t>
    <rPh sb="3" eb="5">
      <t>シメイ</t>
    </rPh>
    <phoneticPr fontId="4"/>
  </si>
  <si>
    <t>(7)</t>
    <phoneticPr fontId="4"/>
  </si>
  <si>
    <t>(8)勤務時間数合計</t>
    <rPh sb="3" eb="5">
      <t>キンム</t>
    </rPh>
    <rPh sb="5" eb="7">
      <t>ジカン</t>
    </rPh>
    <rPh sb="7" eb="8">
      <t>スウ</t>
    </rPh>
    <rPh sb="8" eb="10">
      <t>ゴウケイ</t>
    </rPh>
    <phoneticPr fontId="4"/>
  </si>
  <si>
    <t>(9)週平均の勤務時間数</t>
    <rPh sb="3" eb="6">
      <t>シュウヘイキン</t>
    </rPh>
    <rPh sb="7" eb="9">
      <t>キンム</t>
    </rPh>
    <rPh sb="9" eb="11">
      <t>ジカン</t>
    </rPh>
    <rPh sb="11" eb="12">
      <t>スウ</t>
    </rPh>
    <phoneticPr fontId="4"/>
  </si>
  <si>
    <t>(10)兼務状況
（兼務先／兼務する職務の内容）等</t>
    <phoneticPr fontId="4"/>
  </si>
  <si>
    <t>…直接入力</t>
    <rPh sb="1" eb="3">
      <t>チョクセツ</t>
    </rPh>
    <rPh sb="3" eb="5">
      <t>ニュウリョク</t>
    </rPh>
    <phoneticPr fontId="3"/>
  </si>
  <si>
    <t>…プルダウン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</si>
</sst>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20" x14ac:knownFonts="1">
    <font>
      <sz val="11"/>
      <color theme="1"/>
      <name val="游ゴシック"/>
      <family val="3"/>
      <charset val="128"/>
      <scheme val="minor"/>
    </font>
    <font>
      <sz val="11"/>
      <name val="ＭＳ Ｐゴシック"/>
      <family val="3"/>
      <charset val="128"/>
    </font>
    <font>
      <b/>
      <sz val="11"/>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83">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8" fillId="0" borderId="0" xfId="0" applyFont="1">
      <alignment vertical="center"/>
    </xf>
    <xf numFmtId="0" fontId="7" fillId="0" borderId="0" xfId="1" applyFont="1" applyAlignment="1">
      <alignment horizontal="right" vertical="center"/>
    </xf>
    <xf numFmtId="0" fontId="7" fillId="2" borderId="1" xfId="1" applyFont="1" applyFill="1" applyBorder="1" applyAlignment="1">
      <alignment horizontal="center" vertical="center" wrapText="1"/>
    </xf>
    <xf numFmtId="0" fontId="5" fillId="0" borderId="0" xfId="1" applyFont="1">
      <alignment vertical="center"/>
    </xf>
    <xf numFmtId="0" fontId="7" fillId="0" borderId="0" xfId="1" applyFont="1" applyAlignment="1">
      <alignment horizontal="center" vertical="center"/>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7" fillId="2" borderId="1" xfId="1" applyFont="1" applyFill="1" applyBorder="1" applyAlignment="1">
      <alignment horizontal="center" vertical="center"/>
    </xf>
    <xf numFmtId="0" fontId="11" fillId="5" borderId="1" xfId="0" applyFont="1" applyFill="1" applyBorder="1">
      <alignment vertical="center"/>
    </xf>
    <xf numFmtId="0" fontId="11" fillId="5" borderId="1" xfId="0" applyFont="1" applyFill="1" applyBorder="1">
      <alignment vertical="center"/>
    </xf>
    <xf numFmtId="0" fontId="12" fillId="0" borderId="0" xfId="1" applyFont="1" applyAlignment="1">
      <alignment horizontal="center" vertical="center"/>
    </xf>
    <xf numFmtId="0" fontId="7" fillId="0" borderId="1" xfId="1" applyFont="1" applyBorder="1">
      <alignment vertical="center"/>
    </xf>
    <xf numFmtId="0" fontId="12" fillId="0" borderId="1" xfId="1" applyFont="1" applyBorder="1" applyAlignment="1">
      <alignment horizontal="center" vertical="center"/>
    </xf>
    <xf numFmtId="0" fontId="12" fillId="0" borderId="3" xfId="1" applyFont="1" applyBorder="1" applyAlignment="1">
      <alignment horizontal="center" vertical="center" wrapText="1"/>
    </xf>
    <xf numFmtId="0" fontId="12" fillId="0" borderId="4" xfId="1" applyFont="1" applyBorder="1" applyAlignment="1">
      <alignment horizontal="center" vertical="center"/>
    </xf>
    <xf numFmtId="49" fontId="12" fillId="0" borderId="1" xfId="1" applyNumberFormat="1" applyFont="1" applyBorder="1" applyAlignment="1">
      <alignment horizontal="center" vertical="center"/>
    </xf>
    <xf numFmtId="0" fontId="12" fillId="0" borderId="5" xfId="1" applyFont="1" applyBorder="1" applyAlignment="1">
      <alignment horizontal="center" vertical="center" wrapText="1"/>
    </xf>
    <xf numFmtId="0" fontId="12"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2" fillId="0" borderId="6" xfId="1" applyFont="1" applyBorder="1" applyAlignment="1">
      <alignment horizontal="center" vertical="center" wrapText="1"/>
    </xf>
    <xf numFmtId="176" fontId="12" fillId="0" borderId="1" xfId="1" applyNumberFormat="1" applyFont="1" applyBorder="1">
      <alignment vertical="center"/>
    </xf>
    <xf numFmtId="0" fontId="12" fillId="0" borderId="7" xfId="1" applyFont="1" applyBorder="1" applyAlignment="1">
      <alignment horizontal="center" vertical="center" wrapText="1"/>
    </xf>
    <xf numFmtId="177" fontId="12" fillId="0" borderId="1" xfId="1" applyNumberFormat="1" applyFont="1" applyBorder="1">
      <alignment vertical="center"/>
    </xf>
    <xf numFmtId="0" fontId="7" fillId="0" borderId="1" xfId="1" applyFont="1" applyBorder="1">
      <alignment vertical="center"/>
    </xf>
    <xf numFmtId="0" fontId="12" fillId="2" borderId="1" xfId="1" applyFont="1" applyFill="1" applyBorder="1" applyAlignment="1">
      <alignment horizontal="left" vertical="center"/>
    </xf>
    <xf numFmtId="0" fontId="12" fillId="2" borderId="4" xfId="1" applyFont="1" applyFill="1" applyBorder="1" applyAlignment="1">
      <alignment horizontal="center" vertical="center"/>
    </xf>
    <xf numFmtId="0" fontId="12" fillId="4" borderId="4" xfId="1" applyFont="1" applyFill="1" applyBorder="1">
      <alignment vertical="center"/>
    </xf>
    <xf numFmtId="0" fontId="12" fillId="3" borderId="1" xfId="1" applyFont="1" applyFill="1" applyBorder="1" applyAlignment="1">
      <alignment horizontal="right" vertical="center"/>
    </xf>
    <xf numFmtId="0" fontId="12" fillId="0" borderId="5" xfId="1" applyFont="1" applyBorder="1" applyAlignment="1">
      <alignment horizontal="right" vertical="center"/>
    </xf>
    <xf numFmtId="178" fontId="12" fillId="0" borderId="1" xfId="1" applyNumberFormat="1" applyFont="1" applyBorder="1" applyAlignment="1">
      <alignment horizontal="right" vertical="center"/>
    </xf>
    <xf numFmtId="0" fontId="7" fillId="4" borderId="1" xfId="1" applyFont="1" applyFill="1" applyBorder="1">
      <alignment vertical="center"/>
    </xf>
    <xf numFmtId="0" fontId="12" fillId="0" borderId="8" xfId="1" applyFont="1" applyBorder="1" applyAlignment="1">
      <alignment horizontal="center" vertical="center"/>
    </xf>
    <xf numFmtId="0" fontId="12" fillId="0" borderId="1" xfId="1" applyFont="1" applyBorder="1" applyAlignment="1">
      <alignment horizontal="right" vertical="center"/>
    </xf>
    <xf numFmtId="0" fontId="12" fillId="0" borderId="5" xfId="1" applyFont="1" applyBorder="1" applyAlignment="1">
      <alignment horizontal="center" vertical="center"/>
    </xf>
    <xf numFmtId="0" fontId="12" fillId="3" borderId="9" xfId="1" applyFont="1" applyFill="1" applyBorder="1" applyAlignment="1">
      <alignment horizontal="right" vertical="center"/>
    </xf>
    <xf numFmtId="0" fontId="12" fillId="0" borderId="10" xfId="1" applyFont="1" applyBorder="1" applyAlignment="1">
      <alignment horizontal="right" vertical="center"/>
    </xf>
    <xf numFmtId="0" fontId="12" fillId="0" borderId="0" xfId="1" applyFont="1">
      <alignment vertical="center"/>
    </xf>
    <xf numFmtId="179" fontId="12" fillId="0" borderId="1" xfId="1" applyNumberFormat="1" applyFont="1" applyBorder="1" applyAlignment="1">
      <alignment horizontal="center" vertical="center"/>
    </xf>
    <xf numFmtId="179" fontId="12"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left" vertical="center"/>
    </xf>
    <xf numFmtId="0" fontId="12" fillId="3" borderId="1" xfId="1" applyFont="1" applyFill="1" applyBorder="1" applyAlignment="1">
      <alignment horizontal="right" vertical="center"/>
    </xf>
    <xf numFmtId="0" fontId="12" fillId="0" borderId="1" xfId="1" applyFont="1" applyBorder="1">
      <alignment vertical="center"/>
    </xf>
    <xf numFmtId="178" fontId="12" fillId="0" borderId="11" xfId="1" applyNumberFormat="1" applyFont="1" applyBorder="1">
      <alignment vertical="center"/>
    </xf>
    <xf numFmtId="178" fontId="12" fillId="0" borderId="9" xfId="1" applyNumberFormat="1" applyFont="1" applyBorder="1">
      <alignment vertical="center"/>
    </xf>
    <xf numFmtId="0" fontId="12" fillId="0" borderId="0" xfId="1" applyFont="1" applyAlignment="1">
      <alignment horizontal="left" vertical="center"/>
    </xf>
    <xf numFmtId="0" fontId="15" fillId="0" borderId="0" xfId="1" applyFont="1">
      <alignment vertical="center"/>
    </xf>
    <xf numFmtId="0" fontId="12" fillId="0" borderId="4"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1" xfId="1" applyFont="1" applyBorder="1" applyAlignment="1">
      <alignment horizontal="right" vertical="center"/>
    </xf>
    <xf numFmtId="0" fontId="12" fillId="0" borderId="1" xfId="2" applyFont="1" applyBorder="1" applyAlignment="1">
      <alignment horizontal="center" vertical="center" wrapText="1"/>
    </xf>
    <xf numFmtId="0" fontId="12" fillId="0" borderId="4" xfId="2" applyFont="1" applyBorder="1" applyAlignment="1">
      <alignment horizontal="center" vertical="center"/>
    </xf>
    <xf numFmtId="0" fontId="12" fillId="0" borderId="1" xfId="2" applyFont="1" applyBorder="1" applyAlignment="1">
      <alignment horizontal="center" vertical="center"/>
    </xf>
    <xf numFmtId="0" fontId="12" fillId="0" borderId="1" xfId="2" applyFont="1" applyBorder="1" applyAlignment="1">
      <alignment horizontal="center" vertical="center"/>
    </xf>
    <xf numFmtId="0" fontId="12" fillId="0" borderId="4" xfId="2" applyFont="1" applyBorder="1" applyAlignment="1">
      <alignment horizontal="center" vertical="center"/>
    </xf>
    <xf numFmtId="0" fontId="12" fillId="0" borderId="8" xfId="2" applyFont="1" applyBorder="1" applyAlignment="1">
      <alignment horizontal="center" vertical="center"/>
    </xf>
    <xf numFmtId="0" fontId="12" fillId="0" borderId="5" xfId="2" applyFont="1" applyBorder="1" applyAlignment="1">
      <alignment horizontal="center" vertical="center"/>
    </xf>
    <xf numFmtId="0" fontId="12" fillId="0" borderId="1" xfId="1" applyFont="1" applyBorder="1" applyAlignment="1">
      <alignment horizontal="center" vertical="center"/>
    </xf>
    <xf numFmtId="0" fontId="16" fillId="0" borderId="0" xfId="2" applyFont="1" applyAlignment="1">
      <alignment horizontal="center" vertical="center"/>
    </xf>
    <xf numFmtId="0" fontId="7" fillId="0" borderId="0" xfId="2" applyFont="1" applyAlignment="1">
      <alignment horizontal="center" vertical="center"/>
    </xf>
    <xf numFmtId="0" fontId="17" fillId="0" borderId="0" xfId="1" applyFont="1" applyAlignment="1">
      <alignment horizontal="center" vertical="center"/>
    </xf>
    <xf numFmtId="0" fontId="17" fillId="0" borderId="0" xfId="2" applyFont="1" applyAlignment="1">
      <alignment horizontal="center" vertical="center"/>
    </xf>
    <xf numFmtId="0" fontId="17" fillId="0" borderId="0" xfId="1" applyFont="1">
      <alignment vertical="center"/>
    </xf>
    <xf numFmtId="0" fontId="16" fillId="0" borderId="0" xfId="1" applyFont="1">
      <alignment vertical="center"/>
    </xf>
    <xf numFmtId="0" fontId="16" fillId="0" borderId="0" xfId="1" applyFont="1" applyAlignment="1">
      <alignment horizontal="center" vertical="center"/>
    </xf>
    <xf numFmtId="0" fontId="12" fillId="0" borderId="0" xfId="1" applyFont="1" applyAlignment="1">
      <alignment vertical="center" textRotation="255" shrinkToFit="1"/>
    </xf>
    <xf numFmtId="0" fontId="12" fillId="0" borderId="1" xfId="1" applyFont="1" applyBorder="1" applyAlignment="1">
      <alignment vertical="center" textRotation="255" shrinkToFit="1"/>
    </xf>
    <xf numFmtId="0" fontId="12" fillId="0" borderId="4" xfId="1" applyFont="1" applyBorder="1" applyAlignment="1">
      <alignment horizontal="right" vertical="center"/>
    </xf>
    <xf numFmtId="0" fontId="12" fillId="0" borderId="5" xfId="1" applyFont="1" applyBorder="1" applyAlignment="1">
      <alignment horizontal="right" vertical="center"/>
    </xf>
    <xf numFmtId="0" fontId="10" fillId="3" borderId="0" xfId="0" applyFont="1" applyFill="1">
      <alignment vertical="center"/>
    </xf>
    <xf numFmtId="0" fontId="5" fillId="4" borderId="0" xfId="1" applyFont="1" applyFill="1">
      <alignment vertical="center"/>
    </xf>
    <xf numFmtId="0" fontId="5" fillId="2" borderId="0" xfId="1" applyFont="1" applyFill="1">
      <alignment vertical="center"/>
    </xf>
  </cellXfs>
  <cellStyles count="3">
    <cellStyle name="標準" xfId="0" builtinId="0"/>
    <cellStyle name="標準 2" xfId="2" xr:uid="{BD56B194-652C-47E7-A1EF-433662B6078C}"/>
    <cellStyle name="標準_③-２加算様式（就労）" xfId="1" xr:uid="{F649B6F9-40B8-44AC-9A95-79057BF5F4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9317;&#33258;&#20027;&#28857;&#26908;&#34920;&#65288;&#30906;&#23450;&#29256;&#65289;\&#65281;&#27096;&#24335;&#22793;&#26356;&#12304;&#33258;&#20027;&#28857;&#26908;&#34920;+&#25351;&#23566;&#21488;&#24115;&#12305;\&#9313;&#65288;&#38556;&#12364;&#12356;&#65289;&#28857;&#26908;&#34920;\&#12304;&#21402;&#21172;&#30465;&#12305;&#21220;&#21209;&#34920;.xlsx" TargetMode="External"/><Relationship Id="rId1" Type="http://schemas.openxmlformats.org/officeDocument/2006/relationships/externalLinkPath" Target="/&#9317;&#33258;&#20027;&#28857;&#26908;&#34920;&#65288;&#30906;&#23450;&#29256;&#65289;/&#65281;&#27096;&#24335;&#22793;&#26356;&#12304;&#33258;&#20027;&#28857;&#26908;&#34920;+&#25351;&#23566;&#21488;&#24115;&#12305;/&#9313;&#65288;&#38556;&#12364;&#12356;&#65289;&#28857;&#26908;&#34920;/&#12304;&#21402;&#21172;&#30465;&#12305;&#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D81B-1427-4BA4-9059-0D0EF0A73B7B}">
  <dimension ref="A1:AQ76"/>
  <sheetViews>
    <sheetView showGridLines="0" tabSelected="1" view="pageBreakPreview" zoomScaleNormal="100" zoomScaleSheetLayoutView="100" workbookViewId="0">
      <selection activeCell="D3" sqref="D3"/>
    </sheetView>
  </sheetViews>
  <sheetFormatPr defaultColWidth="8.25" defaultRowHeight="21" customHeight="1" x14ac:dyDescent="0.4"/>
  <cols>
    <col min="1" max="1" width="2.625" style="9" customWidth="1"/>
    <col min="2" max="2" width="14.25" style="2" customWidth="1"/>
    <col min="3" max="3" width="6.625" style="9" customWidth="1"/>
    <col min="4" max="4" width="12.5" style="9" customWidth="1"/>
    <col min="5" max="5" width="7.625" style="9" customWidth="1"/>
    <col min="6" max="35" width="2.625" style="9" customWidth="1"/>
    <col min="36" max="36" width="7.375" style="9" customWidth="1"/>
    <col min="37" max="37" width="9.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2</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C3" s="14"/>
      <c r="D3" s="14"/>
      <c r="E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t="s">
        <v>7</v>
      </c>
      <c r="AL3" s="17"/>
      <c r="AM3" s="17"/>
      <c r="AN3" s="17"/>
    </row>
    <row r="4" spans="1:40" ht="18" customHeight="1" x14ac:dyDescent="0.4">
      <c r="A4" s="14"/>
      <c r="B4" s="14"/>
      <c r="C4" s="80"/>
      <c r="D4" s="81"/>
      <c r="E4" s="14" t="s">
        <v>82</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8</v>
      </c>
      <c r="AJ4" s="7"/>
      <c r="AK4" s="17"/>
      <c r="AL4" s="17"/>
      <c r="AM4" s="17"/>
      <c r="AN4" s="17"/>
    </row>
    <row r="5" spans="1:40" ht="18" customHeight="1" x14ac:dyDescent="0.4">
      <c r="A5" s="14"/>
      <c r="B5" s="14"/>
      <c r="C5" s="14"/>
      <c r="D5" s="82"/>
      <c r="E5" s="14" t="s">
        <v>83</v>
      </c>
      <c r="F5" s="14"/>
      <c r="G5" s="14"/>
      <c r="H5" s="14"/>
      <c r="I5" s="14"/>
      <c r="J5" s="14"/>
      <c r="K5" s="14"/>
      <c r="L5" s="14"/>
      <c r="M5" s="14"/>
      <c r="N5" s="14"/>
      <c r="O5" s="14"/>
      <c r="P5" s="14"/>
      <c r="Q5" s="14"/>
      <c r="R5" s="14"/>
      <c r="S5" s="14"/>
      <c r="U5" s="14"/>
      <c r="V5" s="14"/>
      <c r="W5" s="14"/>
      <c r="Y5" s="15"/>
      <c r="Z5" s="15"/>
      <c r="AA5" s="15"/>
      <c r="AB5" s="5"/>
      <c r="AC5" s="15"/>
      <c r="AD5" s="15"/>
      <c r="AE5" s="15"/>
      <c r="AF5" s="15"/>
      <c r="AG5" s="16" t="s">
        <v>9</v>
      </c>
      <c r="AH5" s="18"/>
      <c r="AI5" s="18"/>
      <c r="AJ5" s="18"/>
      <c r="AK5" s="15" t="s">
        <v>10</v>
      </c>
      <c r="AL5" s="19"/>
      <c r="AM5" s="15" t="s">
        <v>11</v>
      </c>
      <c r="AN5" s="5"/>
    </row>
    <row r="6" spans="1:40" ht="9.9499999999999993" customHeight="1" x14ac:dyDescent="0.4">
      <c r="A6" s="5"/>
      <c r="B6" s="20"/>
      <c r="C6" s="20"/>
      <c r="D6" s="20"/>
      <c r="E6" s="20"/>
      <c r="F6" s="20"/>
      <c r="G6" s="20"/>
      <c r="H6" s="20"/>
      <c r="I6" s="20"/>
      <c r="J6" s="20"/>
      <c r="K6" s="20"/>
      <c r="L6" s="20"/>
      <c r="M6" s="20"/>
      <c r="N6" s="20"/>
      <c r="O6" s="20"/>
      <c r="P6" s="20"/>
      <c r="Q6" s="20"/>
      <c r="R6" s="20"/>
      <c r="S6" s="20"/>
      <c r="T6" s="20"/>
      <c r="U6" s="20"/>
      <c r="V6" s="20"/>
      <c r="W6" s="20"/>
      <c r="X6" s="10"/>
      <c r="Y6" s="10"/>
      <c r="Z6" s="10"/>
      <c r="AA6" s="10"/>
      <c r="AB6" s="10"/>
      <c r="AC6" s="10"/>
      <c r="AD6" s="10"/>
      <c r="AE6" s="10"/>
      <c r="AF6" s="10"/>
      <c r="AG6" s="10"/>
      <c r="AH6" s="10"/>
      <c r="AI6" s="10"/>
      <c r="AJ6" s="10"/>
      <c r="AK6" s="10"/>
      <c r="AL6" s="10"/>
      <c r="AM6" s="5"/>
      <c r="AN6" s="5"/>
    </row>
    <row r="7" spans="1:40" ht="15" customHeight="1" x14ac:dyDescent="0.4">
      <c r="A7" s="21" t="s">
        <v>12</v>
      </c>
      <c r="B7" s="22" t="s">
        <v>13</v>
      </c>
      <c r="C7" s="23" t="s">
        <v>14</v>
      </c>
      <c r="D7" s="24" t="s">
        <v>77</v>
      </c>
      <c r="E7" s="25" t="s">
        <v>78</v>
      </c>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6" t="s">
        <v>79</v>
      </c>
      <c r="AK7" s="27" t="s">
        <v>80</v>
      </c>
      <c r="AL7" s="28" t="s">
        <v>81</v>
      </c>
      <c r="AM7" s="28"/>
    </row>
    <row r="8" spans="1:40" ht="15" customHeight="1" x14ac:dyDescent="0.4">
      <c r="A8" s="21"/>
      <c r="B8" s="22"/>
      <c r="C8" s="29"/>
      <c r="D8" s="24"/>
      <c r="E8" s="22" t="s">
        <v>15</v>
      </c>
      <c r="F8" s="22"/>
      <c r="G8" s="22"/>
      <c r="H8" s="22"/>
      <c r="I8" s="22"/>
      <c r="J8" s="22"/>
      <c r="K8" s="22"/>
      <c r="L8" s="22" t="s">
        <v>16</v>
      </c>
      <c r="M8" s="22"/>
      <c r="N8" s="22"/>
      <c r="O8" s="22"/>
      <c r="P8" s="22"/>
      <c r="Q8" s="22"/>
      <c r="R8" s="22"/>
      <c r="S8" s="22" t="s">
        <v>17</v>
      </c>
      <c r="T8" s="22"/>
      <c r="U8" s="22"/>
      <c r="V8" s="22"/>
      <c r="W8" s="22"/>
      <c r="X8" s="22"/>
      <c r="Y8" s="22"/>
      <c r="Z8" s="22" t="s">
        <v>18</v>
      </c>
      <c r="AA8" s="22"/>
      <c r="AB8" s="22"/>
      <c r="AC8" s="22"/>
      <c r="AD8" s="22"/>
      <c r="AE8" s="22"/>
      <c r="AF8" s="22"/>
      <c r="AG8" s="22" t="s">
        <v>19</v>
      </c>
      <c r="AH8" s="22"/>
      <c r="AI8" s="22"/>
      <c r="AJ8" s="26"/>
      <c r="AK8" s="27"/>
      <c r="AL8" s="28"/>
      <c r="AM8" s="28"/>
    </row>
    <row r="9" spans="1:40" ht="15" customHeight="1" x14ac:dyDescent="0.4">
      <c r="A9" s="21"/>
      <c r="B9" s="22"/>
      <c r="C9" s="29"/>
      <c r="D9" s="24"/>
      <c r="E9" s="30">
        <f>DATE($M$2,$S$2,1)</f>
        <v>45778</v>
      </c>
      <c r="F9" s="30">
        <f>DATE($M$2,$S$2,2)</f>
        <v>45779</v>
      </c>
      <c r="G9" s="30">
        <f>DATE($M$2,$S$2,3)</f>
        <v>45780</v>
      </c>
      <c r="H9" s="30">
        <f>DATE($M$2,$S$2,4)</f>
        <v>45781</v>
      </c>
      <c r="I9" s="30">
        <f>DATE($M$2,$S$2,5)</f>
        <v>45782</v>
      </c>
      <c r="J9" s="30">
        <f>DATE($M$2,$S$2,6)</f>
        <v>45783</v>
      </c>
      <c r="K9" s="30">
        <f>DATE($M$2,$S$2,7)</f>
        <v>45784</v>
      </c>
      <c r="L9" s="30">
        <f>DATE($M$2,$S$2,8)</f>
        <v>45785</v>
      </c>
      <c r="M9" s="30">
        <f>DATE($M$2,$S$2,9)</f>
        <v>45786</v>
      </c>
      <c r="N9" s="30">
        <f>DATE($M$2,$S$2,10)</f>
        <v>45787</v>
      </c>
      <c r="O9" s="30">
        <f>DATE($M$2,$S$2,11)</f>
        <v>45788</v>
      </c>
      <c r="P9" s="30">
        <f>DATE($M$2,$S$2,12)</f>
        <v>45789</v>
      </c>
      <c r="Q9" s="30">
        <f>DATE($M$2,$S$2,13)</f>
        <v>45790</v>
      </c>
      <c r="R9" s="30">
        <f>DATE($M$2,$S$2,14)</f>
        <v>45791</v>
      </c>
      <c r="S9" s="30">
        <f>DATE($M$2,$S$2,15)</f>
        <v>45792</v>
      </c>
      <c r="T9" s="30">
        <f>DATE($M$2,$S$2,16)</f>
        <v>45793</v>
      </c>
      <c r="U9" s="30">
        <f>DATE($M$2,$S$2,17)</f>
        <v>45794</v>
      </c>
      <c r="V9" s="30">
        <f>DATE($M$2,$S$2,18)</f>
        <v>45795</v>
      </c>
      <c r="W9" s="30">
        <f>DATE($M$2,$S$2,19)</f>
        <v>45796</v>
      </c>
      <c r="X9" s="30">
        <f>DATE($M$2,$S$2,20)</f>
        <v>45797</v>
      </c>
      <c r="Y9" s="30">
        <f>DATE($M$2,$S$2,21)</f>
        <v>45798</v>
      </c>
      <c r="Z9" s="30">
        <f>DATE($M$2,$S$2,22)</f>
        <v>45799</v>
      </c>
      <c r="AA9" s="30">
        <f>DATE($M$2,$S$2,23)</f>
        <v>45800</v>
      </c>
      <c r="AB9" s="30">
        <f>DATE($M$2,$S$2,24)</f>
        <v>45801</v>
      </c>
      <c r="AC9" s="30">
        <f>DATE($M$2,$S$2,25)</f>
        <v>45802</v>
      </c>
      <c r="AD9" s="30">
        <f>DATE($M$2,$S$2,26)</f>
        <v>45803</v>
      </c>
      <c r="AE9" s="30">
        <f>DATE($M$2,$S$2,27)</f>
        <v>45804</v>
      </c>
      <c r="AF9" s="30">
        <f>DATE($M$2,$S$2,28)</f>
        <v>45805</v>
      </c>
      <c r="AG9" s="30">
        <f>IF(DAY(EOMONTH(E9,0))&lt;29,"",DATE($M$2,$S$2,29))</f>
        <v>45806</v>
      </c>
      <c r="AH9" s="30">
        <f>IF(DAY(EOMONTH(E9,0))&lt;30,"",DATE($M$2,$S$2,30))</f>
        <v>45807</v>
      </c>
      <c r="AI9" s="30">
        <f>IF(DAY(EOMONTH(E9,0))&lt;31,"",DATE($M$2,$S$2,31))</f>
        <v>45808</v>
      </c>
      <c r="AJ9" s="26"/>
      <c r="AK9" s="27"/>
      <c r="AL9" s="28"/>
      <c r="AM9" s="28"/>
    </row>
    <row r="10" spans="1:40" ht="15" customHeight="1" x14ac:dyDescent="0.4">
      <c r="A10" s="21"/>
      <c r="B10" s="22"/>
      <c r="C10" s="31"/>
      <c r="D10" s="24"/>
      <c r="E10" s="32">
        <f>DATE($M$2,$S$2,1)</f>
        <v>45778</v>
      </c>
      <c r="F10" s="32">
        <f>DATE($M$2,$S$2,2)</f>
        <v>45779</v>
      </c>
      <c r="G10" s="32">
        <f>DATE($M$2,$S$2,3)</f>
        <v>45780</v>
      </c>
      <c r="H10" s="32">
        <f>DATE($M$2,$S$2,4)</f>
        <v>45781</v>
      </c>
      <c r="I10" s="32">
        <f>DATE($M$2,$S$2,5)</f>
        <v>45782</v>
      </c>
      <c r="J10" s="32">
        <f>DATE($M$2,$S$2,6)</f>
        <v>45783</v>
      </c>
      <c r="K10" s="32">
        <f>DATE($M$2,$S$2,7)</f>
        <v>45784</v>
      </c>
      <c r="L10" s="32">
        <f>DATE($M$2,$S$2,8)</f>
        <v>45785</v>
      </c>
      <c r="M10" s="32">
        <f>DATE($M$2,$S$2,9)</f>
        <v>45786</v>
      </c>
      <c r="N10" s="32">
        <f>DATE($M$2,$S$2,10)</f>
        <v>45787</v>
      </c>
      <c r="O10" s="32">
        <f>DATE($M$2,$S$2,11)</f>
        <v>45788</v>
      </c>
      <c r="P10" s="32">
        <f>DATE($M$2,$S$2,12)</f>
        <v>45789</v>
      </c>
      <c r="Q10" s="32">
        <f>DATE($M$2,$S$2,13)</f>
        <v>45790</v>
      </c>
      <c r="R10" s="32">
        <f>DATE($M$2,$S$2,14)</f>
        <v>45791</v>
      </c>
      <c r="S10" s="32">
        <f>DATE($M$2,$S$2,15)</f>
        <v>45792</v>
      </c>
      <c r="T10" s="32">
        <f>DATE($M$2,$S$2,16)</f>
        <v>45793</v>
      </c>
      <c r="U10" s="32">
        <f>DATE($M$2,$S$2,17)</f>
        <v>45794</v>
      </c>
      <c r="V10" s="32">
        <f>DATE($M$2,$S$2,18)</f>
        <v>45795</v>
      </c>
      <c r="W10" s="32">
        <f>DATE($M$2,$S$2,19)</f>
        <v>45796</v>
      </c>
      <c r="X10" s="32">
        <f>DATE($M$2,$S$2,20)</f>
        <v>45797</v>
      </c>
      <c r="Y10" s="32">
        <f>DATE($M$2,$S$2,21)</f>
        <v>45798</v>
      </c>
      <c r="Z10" s="32">
        <f>DATE($M$2,$S$2,22)</f>
        <v>45799</v>
      </c>
      <c r="AA10" s="32">
        <f>DATE($M$2,$S$2,23)</f>
        <v>45800</v>
      </c>
      <c r="AB10" s="32">
        <f>DATE($M$2,$S$2,24)</f>
        <v>45801</v>
      </c>
      <c r="AC10" s="32">
        <f>DATE($M$2,$S$2,25)</f>
        <v>45802</v>
      </c>
      <c r="AD10" s="32">
        <f>DATE($M$2,$S$2,26)</f>
        <v>45803</v>
      </c>
      <c r="AE10" s="32">
        <f>DATE($M$2,$S$2,27)</f>
        <v>45804</v>
      </c>
      <c r="AF10" s="32">
        <f>DATE($M$2,$S$2,28)</f>
        <v>45805</v>
      </c>
      <c r="AG10" s="32">
        <f>IF(DAY(EOMONTH(E10,0))&lt;29,"",DATE($M$2,$S$2,29))</f>
        <v>45806</v>
      </c>
      <c r="AH10" s="32">
        <f>IF(DAY(EOMONTH(E10,0))&lt;30,"",DATE($M$2,$S$2,30))</f>
        <v>45807</v>
      </c>
      <c r="AI10" s="32">
        <f>IF(DAY(EOMONTH(E10,0))&lt;31,"",DATE($M$2,$S$2,31))</f>
        <v>45808</v>
      </c>
      <c r="AJ10" s="26"/>
      <c r="AK10" s="27"/>
      <c r="AL10" s="28"/>
      <c r="AM10" s="28"/>
    </row>
    <row r="11" spans="1:40" ht="18" customHeight="1" x14ac:dyDescent="0.4">
      <c r="A11" s="33">
        <v>1</v>
      </c>
      <c r="B11" s="34" t="s">
        <v>20</v>
      </c>
      <c r="C11" s="35" t="s">
        <v>21</v>
      </c>
      <c r="D11" s="36" t="s">
        <v>21</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8">
        <f>+SUM(E11:AI11)</f>
        <v>0</v>
      </c>
      <c r="AK11" s="39">
        <f>IF($AK$3="４週",AJ11/4,AJ11/(DAY(EOMONTH($E$9,0))/7))</f>
        <v>0</v>
      </c>
      <c r="AL11" s="40"/>
      <c r="AM11" s="40"/>
    </row>
    <row r="12" spans="1:40" ht="18" customHeight="1" x14ac:dyDescent="0.4">
      <c r="A12" s="33">
        <v>2</v>
      </c>
      <c r="B12" s="34" t="s">
        <v>20</v>
      </c>
      <c r="C12" s="35" t="s">
        <v>22</v>
      </c>
      <c r="D12" s="36" t="s">
        <v>22</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8">
        <f t="shared" ref="AJ12:AJ31" si="0">+SUM(E12:AI12)</f>
        <v>0</v>
      </c>
      <c r="AK12" s="39">
        <f>IF($AK$3="４週",AJ12/4,AJ12/(DAY(EOMONTH($E$9,0))/7))</f>
        <v>0</v>
      </c>
      <c r="AL12" s="40"/>
      <c r="AM12" s="40"/>
    </row>
    <row r="13" spans="1:40" ht="18" customHeight="1" x14ac:dyDescent="0.4">
      <c r="A13" s="33">
        <v>3</v>
      </c>
      <c r="B13" s="34" t="s">
        <v>20</v>
      </c>
      <c r="C13" s="35" t="s">
        <v>23</v>
      </c>
      <c r="D13" s="36" t="s">
        <v>23</v>
      </c>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8">
        <f t="shared" si="0"/>
        <v>0</v>
      </c>
      <c r="AK13" s="39">
        <f>IF($AK$3="４週",AJ13/4,AJ13/(DAY(EOMONTH($E$9,0))/7))</f>
        <v>0</v>
      </c>
      <c r="AL13" s="40"/>
      <c r="AM13" s="40"/>
    </row>
    <row r="14" spans="1:40" ht="18" customHeight="1" x14ac:dyDescent="0.4">
      <c r="A14" s="33">
        <v>4</v>
      </c>
      <c r="B14" s="34" t="s">
        <v>20</v>
      </c>
      <c r="C14" s="35" t="s">
        <v>24</v>
      </c>
      <c r="D14" s="36" t="s">
        <v>24</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8">
        <f t="shared" si="0"/>
        <v>0</v>
      </c>
      <c r="AK14" s="39">
        <f>IF($AK$3="４週",AJ14/4,AJ14/(DAY(EOMONTH($E$9,0))/7))</f>
        <v>0</v>
      </c>
      <c r="AL14" s="40"/>
      <c r="AM14" s="40"/>
    </row>
    <row r="15" spans="1:40" ht="18" customHeight="1" x14ac:dyDescent="0.4">
      <c r="A15" s="33">
        <v>5</v>
      </c>
      <c r="B15" s="34"/>
      <c r="C15" s="35"/>
      <c r="D15" s="36"/>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8">
        <f t="shared" si="0"/>
        <v>0</v>
      </c>
      <c r="AK15" s="39">
        <f>IF($AK$3="４週",AJ15/4,AJ15/(DAY(EOMONTH($E$9,0))/7))</f>
        <v>0</v>
      </c>
      <c r="AL15" s="40"/>
      <c r="AM15" s="40"/>
    </row>
    <row r="16" spans="1:40" ht="18" customHeight="1" x14ac:dyDescent="0.4">
      <c r="A16" s="33">
        <v>6</v>
      </c>
      <c r="B16" s="34"/>
      <c r="C16" s="35"/>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8">
        <f t="shared" si="0"/>
        <v>0</v>
      </c>
      <c r="AK16" s="39">
        <f>IF($AK$3="４週",AJ16/4,AJ16/(DAY(EOMONTH($E$9,0))/7))</f>
        <v>0</v>
      </c>
      <c r="AL16" s="40"/>
      <c r="AM16" s="40"/>
    </row>
    <row r="17" spans="1:39" ht="18" customHeight="1" x14ac:dyDescent="0.4">
      <c r="A17" s="33">
        <v>7</v>
      </c>
      <c r="B17" s="34"/>
      <c r="C17" s="35"/>
      <c r="D17" s="36"/>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f t="shared" si="0"/>
        <v>0</v>
      </c>
      <c r="AK17" s="39">
        <f>IF($AK$3="４週",AJ17/4,AJ17/(DAY(EOMONTH($E$9,0))/7))</f>
        <v>0</v>
      </c>
      <c r="AL17" s="40"/>
      <c r="AM17" s="40"/>
    </row>
    <row r="18" spans="1:39" ht="18" customHeight="1" x14ac:dyDescent="0.4">
      <c r="A18" s="33">
        <v>8</v>
      </c>
      <c r="B18" s="34"/>
      <c r="C18" s="35"/>
      <c r="D18" s="36"/>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8">
        <f t="shared" si="0"/>
        <v>0</v>
      </c>
      <c r="AK18" s="39">
        <f>IF($AK$3="４週",AJ18/4,AJ18/(DAY(EOMONTH($E$9,0))/7))</f>
        <v>0</v>
      </c>
      <c r="AL18" s="40"/>
      <c r="AM18" s="40"/>
    </row>
    <row r="19" spans="1:39" ht="18" customHeight="1" x14ac:dyDescent="0.4">
      <c r="A19" s="33">
        <v>9</v>
      </c>
      <c r="B19" s="34"/>
      <c r="C19" s="35"/>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8">
        <f t="shared" si="0"/>
        <v>0</v>
      </c>
      <c r="AK19" s="39">
        <f>IF($AK$3="４週",AJ19/4,AJ19/(DAY(EOMONTH($E$9,0))/7))</f>
        <v>0</v>
      </c>
      <c r="AL19" s="40"/>
      <c r="AM19" s="40"/>
    </row>
    <row r="20" spans="1:39" ht="18" customHeight="1" x14ac:dyDescent="0.4">
      <c r="A20" s="33">
        <v>10</v>
      </c>
      <c r="B20" s="34"/>
      <c r="C20" s="35"/>
      <c r="D20" s="36"/>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8">
        <f t="shared" si="0"/>
        <v>0</v>
      </c>
      <c r="AK20" s="39">
        <f>IF($AK$3="４週",AJ20/4,AJ20/(DAY(EOMONTH($E$9,0))/7))</f>
        <v>0</v>
      </c>
      <c r="AL20" s="40"/>
      <c r="AM20" s="40"/>
    </row>
    <row r="21" spans="1:39" ht="18" customHeight="1" x14ac:dyDescent="0.4">
      <c r="A21" s="33">
        <v>11</v>
      </c>
      <c r="B21" s="34"/>
      <c r="C21" s="35"/>
      <c r="D21" s="36"/>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8">
        <f t="shared" si="0"/>
        <v>0</v>
      </c>
      <c r="AK21" s="39">
        <f>IF($AK$3="４週",AJ21/4,AJ21/(DAY(EOMONTH($E$9,0))/7))</f>
        <v>0</v>
      </c>
      <c r="AL21" s="40"/>
      <c r="AM21" s="40"/>
    </row>
    <row r="22" spans="1:39" ht="18" customHeight="1" x14ac:dyDescent="0.4">
      <c r="A22" s="33">
        <v>12</v>
      </c>
      <c r="B22" s="34"/>
      <c r="C22" s="35"/>
      <c r="D22" s="36"/>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8">
        <f t="shared" si="0"/>
        <v>0</v>
      </c>
      <c r="AK22" s="39">
        <f>IF($AK$3="４週",AJ22/4,AJ22/(DAY(EOMONTH($E$9,0))/7))</f>
        <v>0</v>
      </c>
      <c r="AL22" s="40"/>
      <c r="AM22" s="40"/>
    </row>
    <row r="23" spans="1:39" ht="18" customHeight="1" x14ac:dyDescent="0.4">
      <c r="A23" s="33">
        <v>13</v>
      </c>
      <c r="B23" s="34"/>
      <c r="C23" s="35"/>
      <c r="D23" s="36"/>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f t="shared" si="0"/>
        <v>0</v>
      </c>
      <c r="AK23" s="39">
        <f>IF($AK$3="４週",AJ23/4,AJ23/(DAY(EOMONTH($E$9,0))/7))</f>
        <v>0</v>
      </c>
      <c r="AL23" s="40"/>
      <c r="AM23" s="40"/>
    </row>
    <row r="24" spans="1:39" ht="18" customHeight="1" x14ac:dyDescent="0.4">
      <c r="A24" s="33">
        <v>14</v>
      </c>
      <c r="B24" s="34"/>
      <c r="C24" s="35"/>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f t="shared" si="0"/>
        <v>0</v>
      </c>
      <c r="AK24" s="39">
        <f>IF($AK$3="４週",AJ24/4,AJ24/(DAY(EOMONTH($E$9,0))/7))</f>
        <v>0</v>
      </c>
      <c r="AL24" s="40"/>
      <c r="AM24" s="40"/>
    </row>
    <row r="25" spans="1:39" ht="18" customHeight="1" x14ac:dyDescent="0.4">
      <c r="A25" s="33">
        <v>15</v>
      </c>
      <c r="B25" s="34"/>
      <c r="C25" s="35"/>
      <c r="D25" s="36"/>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8">
        <f t="shared" si="0"/>
        <v>0</v>
      </c>
      <c r="AK25" s="39">
        <f>IF($AK$3="４週",AJ25/4,AJ25/(DAY(EOMONTH($E$9,0))/7))</f>
        <v>0</v>
      </c>
      <c r="AL25" s="40"/>
      <c r="AM25" s="40"/>
    </row>
    <row r="26" spans="1:39" ht="18" customHeight="1" x14ac:dyDescent="0.4">
      <c r="A26" s="33">
        <v>16</v>
      </c>
      <c r="B26" s="34"/>
      <c r="C26" s="35"/>
      <c r="D26" s="36"/>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8">
        <f t="shared" si="0"/>
        <v>0</v>
      </c>
      <c r="AK26" s="39">
        <f>IF($AK$3="４週",AJ26/4,AJ26/(DAY(EOMONTH($E$9,0))/7))</f>
        <v>0</v>
      </c>
      <c r="AL26" s="40"/>
      <c r="AM26" s="40"/>
    </row>
    <row r="27" spans="1:39" ht="18" customHeight="1" x14ac:dyDescent="0.4">
      <c r="A27" s="33">
        <v>17</v>
      </c>
      <c r="B27" s="34"/>
      <c r="C27" s="35"/>
      <c r="D27" s="36"/>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8">
        <f t="shared" si="0"/>
        <v>0</v>
      </c>
      <c r="AK27" s="39">
        <f>IF($AK$3="４週",AJ27/4,AJ27/(DAY(EOMONTH($E$9,0))/7))</f>
        <v>0</v>
      </c>
      <c r="AL27" s="40"/>
      <c r="AM27" s="40"/>
    </row>
    <row r="28" spans="1:39" ht="18" customHeight="1" x14ac:dyDescent="0.4">
      <c r="A28" s="33">
        <v>18</v>
      </c>
      <c r="B28" s="34"/>
      <c r="C28" s="35"/>
      <c r="D28" s="36"/>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8">
        <f t="shared" si="0"/>
        <v>0</v>
      </c>
      <c r="AK28" s="39">
        <f>IF($AK$3="４週",AJ28/4,AJ28/(DAY(EOMONTH($E$9,0))/7))</f>
        <v>0</v>
      </c>
      <c r="AL28" s="40"/>
      <c r="AM28" s="40"/>
    </row>
    <row r="29" spans="1:39" ht="18" customHeight="1" x14ac:dyDescent="0.4">
      <c r="A29" s="33">
        <v>19</v>
      </c>
      <c r="B29" s="34"/>
      <c r="C29" s="35"/>
      <c r="D29" s="36"/>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8">
        <f t="shared" si="0"/>
        <v>0</v>
      </c>
      <c r="AK29" s="39">
        <f>IF($AK$3="４週",AJ29/4,AJ29/(DAY(EOMONTH($E$9,0))/7))</f>
        <v>0</v>
      </c>
      <c r="AL29" s="40"/>
      <c r="AM29" s="40"/>
    </row>
    <row r="30" spans="1:39" ht="18" customHeight="1" x14ac:dyDescent="0.4">
      <c r="A30" s="33">
        <v>20</v>
      </c>
      <c r="B30" s="34"/>
      <c r="C30" s="35"/>
      <c r="D30" s="36"/>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8">
        <f t="shared" si="0"/>
        <v>0</v>
      </c>
      <c r="AK30" s="39">
        <f>IF($AK$3="４週",AJ30/4,AJ30/(DAY(EOMONTH($E$9,0))/7))</f>
        <v>0</v>
      </c>
      <c r="AL30" s="40"/>
      <c r="AM30" s="40"/>
    </row>
    <row r="31" spans="1:39" ht="18" customHeight="1" x14ac:dyDescent="0.4">
      <c r="A31" s="24" t="s">
        <v>25</v>
      </c>
      <c r="B31" s="41"/>
      <c r="C31" s="41"/>
      <c r="D31" s="43"/>
      <c r="E31" s="42">
        <f>+SUM(E11:E30)</f>
        <v>0</v>
      </c>
      <c r="F31" s="42">
        <f t="shared" ref="F31:AI31" si="1">+SUM(F11:F30)</f>
        <v>0</v>
      </c>
      <c r="G31" s="42">
        <f t="shared" si="1"/>
        <v>0</v>
      </c>
      <c r="H31" s="42">
        <f t="shared" si="1"/>
        <v>0</v>
      </c>
      <c r="I31" s="42">
        <f t="shared" si="1"/>
        <v>0</v>
      </c>
      <c r="J31" s="42">
        <f t="shared" si="1"/>
        <v>0</v>
      </c>
      <c r="K31" s="42">
        <f t="shared" si="1"/>
        <v>0</v>
      </c>
      <c r="L31" s="42">
        <f t="shared" si="1"/>
        <v>0</v>
      </c>
      <c r="M31" s="42">
        <f t="shared" si="1"/>
        <v>0</v>
      </c>
      <c r="N31" s="42">
        <f t="shared" si="1"/>
        <v>0</v>
      </c>
      <c r="O31" s="42">
        <f t="shared" si="1"/>
        <v>0</v>
      </c>
      <c r="P31" s="42">
        <f t="shared" si="1"/>
        <v>0</v>
      </c>
      <c r="Q31" s="42">
        <f t="shared" si="1"/>
        <v>0</v>
      </c>
      <c r="R31" s="42">
        <f t="shared" si="1"/>
        <v>0</v>
      </c>
      <c r="S31" s="42">
        <f t="shared" si="1"/>
        <v>0</v>
      </c>
      <c r="T31" s="42">
        <f t="shared" si="1"/>
        <v>0</v>
      </c>
      <c r="U31" s="42">
        <f t="shared" si="1"/>
        <v>0</v>
      </c>
      <c r="V31" s="42">
        <f t="shared" si="1"/>
        <v>0</v>
      </c>
      <c r="W31" s="42">
        <f t="shared" si="1"/>
        <v>0</v>
      </c>
      <c r="X31" s="42">
        <f t="shared" si="1"/>
        <v>0</v>
      </c>
      <c r="Y31" s="42">
        <f t="shared" si="1"/>
        <v>0</v>
      </c>
      <c r="Z31" s="42">
        <f t="shared" si="1"/>
        <v>0</v>
      </c>
      <c r="AA31" s="42">
        <f t="shared" si="1"/>
        <v>0</v>
      </c>
      <c r="AB31" s="42">
        <f t="shared" si="1"/>
        <v>0</v>
      </c>
      <c r="AC31" s="42">
        <f t="shared" si="1"/>
        <v>0</v>
      </c>
      <c r="AD31" s="42">
        <f t="shared" si="1"/>
        <v>0</v>
      </c>
      <c r="AE31" s="42">
        <f t="shared" si="1"/>
        <v>0</v>
      </c>
      <c r="AF31" s="42">
        <f t="shared" si="1"/>
        <v>0</v>
      </c>
      <c r="AG31" s="42">
        <f t="shared" si="1"/>
        <v>0</v>
      </c>
      <c r="AH31" s="42">
        <f t="shared" si="1"/>
        <v>0</v>
      </c>
      <c r="AI31" s="42">
        <f t="shared" si="1"/>
        <v>0</v>
      </c>
      <c r="AJ31" s="38">
        <f t="shared" si="0"/>
        <v>0</v>
      </c>
      <c r="AK31" s="39">
        <f>IF($AK$3="４週",AJ31/4,AJ31/(DAY(EOMONTH($E$9,0))/7))</f>
        <v>0</v>
      </c>
      <c r="AL31" s="21"/>
      <c r="AM31" s="21"/>
    </row>
    <row r="32" spans="1:39" ht="18" customHeight="1" x14ac:dyDescent="0.4">
      <c r="A32" s="41" t="s">
        <v>26</v>
      </c>
      <c r="B32" s="41"/>
      <c r="C32" s="4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2"/>
      <c r="AK32" s="45"/>
      <c r="AL32" s="21"/>
      <c r="AM32" s="21"/>
    </row>
    <row r="33" spans="1:43" ht="15" customHeight="1" x14ac:dyDescent="0.4">
      <c r="A33" s="20"/>
      <c r="B33" s="20"/>
      <c r="C33" s="20"/>
      <c r="D33" s="20"/>
      <c r="E33" s="2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20"/>
      <c r="AL33" s="20"/>
      <c r="AM33" s="5"/>
    </row>
    <row r="34" spans="1:43" ht="15" customHeight="1" x14ac:dyDescent="0.4">
      <c r="A34" s="20"/>
      <c r="B34" s="20"/>
      <c r="C34" s="20"/>
      <c r="D34" s="20"/>
      <c r="E34" s="20"/>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20"/>
      <c r="AL34" s="20"/>
      <c r="AM34" s="5"/>
    </row>
    <row r="35" spans="1:43" ht="15" customHeight="1" x14ac:dyDescent="0.4">
      <c r="A35" s="20"/>
      <c r="B35" s="20"/>
      <c r="C35" s="20"/>
      <c r="D35" s="20"/>
      <c r="E35" s="20"/>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20"/>
      <c r="AL35" s="20"/>
      <c r="AM35" s="5"/>
    </row>
    <row r="36" spans="1:43" ht="21" customHeight="1" x14ac:dyDescent="0.4">
      <c r="A36" s="4" t="s">
        <v>27</v>
      </c>
      <c r="B36" s="20"/>
      <c r="C36" s="20"/>
      <c r="D36" s="20"/>
      <c r="E36" s="20"/>
      <c r="F36" s="20"/>
      <c r="G36" s="46"/>
      <c r="H36" s="46"/>
      <c r="I36" s="46"/>
      <c r="J36" s="46"/>
      <c r="K36" s="46"/>
      <c r="L36" s="46"/>
      <c r="M36" s="46"/>
      <c r="N36" s="46"/>
      <c r="O36" s="46"/>
      <c r="AM36" s="20"/>
      <c r="AN36" s="5"/>
    </row>
    <row r="37" spans="1:43" ht="24.95" customHeight="1" x14ac:dyDescent="0.4">
      <c r="A37" s="22"/>
      <c r="B37" s="22"/>
      <c r="C37" s="22"/>
      <c r="D37" s="47">
        <v>4</v>
      </c>
      <c r="E37" s="47">
        <v>5</v>
      </c>
      <c r="F37" s="48">
        <v>6</v>
      </c>
      <c r="G37" s="48"/>
      <c r="H37" s="48"/>
      <c r="I37" s="48">
        <v>7</v>
      </c>
      <c r="J37" s="48"/>
      <c r="K37" s="48"/>
      <c r="L37" s="48">
        <v>8</v>
      </c>
      <c r="M37" s="48"/>
      <c r="N37" s="48"/>
      <c r="O37" s="48">
        <v>9</v>
      </c>
      <c r="P37" s="48"/>
      <c r="Q37" s="48"/>
      <c r="R37" s="48">
        <v>10</v>
      </c>
      <c r="S37" s="48"/>
      <c r="T37" s="48"/>
      <c r="U37" s="48">
        <v>11</v>
      </c>
      <c r="V37" s="48"/>
      <c r="W37" s="48"/>
      <c r="X37" s="48">
        <v>12</v>
      </c>
      <c r="Y37" s="48"/>
      <c r="Z37" s="48"/>
      <c r="AA37" s="48">
        <v>1</v>
      </c>
      <c r="AB37" s="48"/>
      <c r="AC37" s="48"/>
      <c r="AD37" s="48">
        <v>2</v>
      </c>
      <c r="AE37" s="48"/>
      <c r="AF37" s="48"/>
      <c r="AG37" s="48">
        <v>3</v>
      </c>
      <c r="AH37" s="48"/>
      <c r="AI37" s="48"/>
      <c r="AJ37" s="22" t="s">
        <v>28</v>
      </c>
      <c r="AK37" s="22"/>
      <c r="AL37" s="49" t="s">
        <v>29</v>
      </c>
      <c r="AM37"/>
      <c r="AN37"/>
      <c r="AO37"/>
      <c r="AP37"/>
      <c r="AQ37"/>
    </row>
    <row r="38" spans="1:43" ht="18" customHeight="1" x14ac:dyDescent="0.4">
      <c r="A38" s="50" t="s">
        <v>30</v>
      </c>
      <c r="B38" s="50"/>
      <c r="C38" s="50"/>
      <c r="D38" s="37">
        <v>1400</v>
      </c>
      <c r="E38" s="37">
        <v>1310</v>
      </c>
      <c r="F38" s="51">
        <v>1400</v>
      </c>
      <c r="G38" s="51"/>
      <c r="H38" s="51"/>
      <c r="I38" s="51">
        <v>1470</v>
      </c>
      <c r="J38" s="51"/>
      <c r="K38" s="51"/>
      <c r="L38" s="51">
        <v>1470</v>
      </c>
      <c r="M38" s="51"/>
      <c r="N38" s="51"/>
      <c r="O38" s="51">
        <v>1330</v>
      </c>
      <c r="P38" s="51"/>
      <c r="Q38" s="51"/>
      <c r="R38" s="51">
        <v>1400</v>
      </c>
      <c r="S38" s="51"/>
      <c r="T38" s="51"/>
      <c r="U38" s="51">
        <v>1400</v>
      </c>
      <c r="V38" s="51"/>
      <c r="W38" s="51"/>
      <c r="X38" s="51">
        <v>1330</v>
      </c>
      <c r="Y38" s="51"/>
      <c r="Z38" s="51"/>
      <c r="AA38" s="51">
        <v>1330</v>
      </c>
      <c r="AB38" s="51"/>
      <c r="AC38" s="51"/>
      <c r="AD38" s="51">
        <v>1330</v>
      </c>
      <c r="AE38" s="51"/>
      <c r="AF38" s="51"/>
      <c r="AG38" s="51">
        <v>1400</v>
      </c>
      <c r="AH38" s="51"/>
      <c r="AI38" s="51"/>
      <c r="AJ38" s="52">
        <f>SUM(D38:AI38)</f>
        <v>16570</v>
      </c>
      <c r="AK38" s="52"/>
      <c r="AL38" s="53">
        <f>ROUNDUP(AJ38/AJ39,1)</f>
        <v>70</v>
      </c>
      <c r="AM38"/>
      <c r="AN38"/>
      <c r="AO38"/>
      <c r="AP38"/>
      <c r="AQ38"/>
    </row>
    <row r="39" spans="1:43" ht="18" customHeight="1" x14ac:dyDescent="0.4">
      <c r="A39" s="50" t="s">
        <v>31</v>
      </c>
      <c r="B39" s="50"/>
      <c r="C39" s="50"/>
      <c r="D39" s="37">
        <v>20</v>
      </c>
      <c r="E39" s="37">
        <v>19</v>
      </c>
      <c r="F39" s="51">
        <v>20</v>
      </c>
      <c r="G39" s="51"/>
      <c r="H39" s="51"/>
      <c r="I39" s="51">
        <v>21</v>
      </c>
      <c r="J39" s="51"/>
      <c r="K39" s="51"/>
      <c r="L39" s="51">
        <v>21</v>
      </c>
      <c r="M39" s="51"/>
      <c r="N39" s="51"/>
      <c r="O39" s="51">
        <v>19</v>
      </c>
      <c r="P39" s="51"/>
      <c r="Q39" s="51"/>
      <c r="R39" s="51">
        <v>20</v>
      </c>
      <c r="S39" s="51"/>
      <c r="T39" s="51"/>
      <c r="U39" s="51">
        <v>20</v>
      </c>
      <c r="V39" s="51"/>
      <c r="W39" s="51"/>
      <c r="X39" s="51">
        <v>19</v>
      </c>
      <c r="Y39" s="51"/>
      <c r="Z39" s="51"/>
      <c r="AA39" s="51">
        <v>19</v>
      </c>
      <c r="AB39" s="51"/>
      <c r="AC39" s="51"/>
      <c r="AD39" s="51">
        <v>19</v>
      </c>
      <c r="AE39" s="51"/>
      <c r="AF39" s="51"/>
      <c r="AG39" s="51">
        <v>20</v>
      </c>
      <c r="AH39" s="51"/>
      <c r="AI39" s="51"/>
      <c r="AJ39" s="52">
        <f>+SUM(D39:AI39)</f>
        <v>237</v>
      </c>
      <c r="AK39" s="52"/>
      <c r="AL39" s="54"/>
      <c r="AM39"/>
      <c r="AN39"/>
      <c r="AO39"/>
      <c r="AP39"/>
      <c r="AQ39"/>
    </row>
    <row r="40" spans="1:43" ht="5.0999999999999996" customHeight="1" x14ac:dyDescent="0.4">
      <c r="A40" s="55"/>
      <c r="B40" s="55"/>
      <c r="C40" s="55"/>
      <c r="D40"/>
      <c r="E40"/>
      <c r="F40"/>
      <c r="G40"/>
      <c r="H40"/>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56"/>
      <c r="AK40" s="46"/>
      <c r="AL40" s="20"/>
      <c r="AM40" s="20"/>
      <c r="AN40" s="5"/>
    </row>
    <row r="41" spans="1:43" ht="18" customHeight="1" x14ac:dyDescent="0.4">
      <c r="A41" s="4" t="s">
        <v>32</v>
      </c>
      <c r="B41" s="46"/>
      <c r="D41" s="46"/>
      <c r="E41" s="46"/>
      <c r="F41" s="46"/>
      <c r="G41" s="46"/>
      <c r="H41" s="46"/>
      <c r="I41"/>
      <c r="J41"/>
      <c r="K41"/>
      <c r="L41"/>
      <c r="M41"/>
      <c r="N41"/>
      <c r="O41" s="46"/>
      <c r="P41" s="46"/>
      <c r="Q41" s="46"/>
      <c r="R41" s="46"/>
      <c r="S41" s="46"/>
      <c r="T41" s="46"/>
      <c r="U41" s="46"/>
      <c r="V41" s="46"/>
      <c r="W41" s="20"/>
      <c r="X41" s="46"/>
      <c r="Y41" s="46"/>
      <c r="Z41" s="46"/>
      <c r="AA41" s="46"/>
      <c r="AB41" s="46"/>
      <c r="AC41" s="46"/>
      <c r="AD41" s="46"/>
      <c r="AE41" s="46"/>
      <c r="AF41" s="46"/>
      <c r="AG41" s="46"/>
      <c r="AH41" s="46"/>
      <c r="AI41" s="46"/>
      <c r="AJ41" s="56"/>
      <c r="AK41" s="46"/>
      <c r="AL41" s="20"/>
      <c r="AM41" s="20"/>
      <c r="AN41" s="5"/>
    </row>
    <row r="42" spans="1:43" ht="24.95" customHeight="1" x14ac:dyDescent="0.4">
      <c r="A42" s="22" t="s">
        <v>33</v>
      </c>
      <c r="B42" s="22"/>
      <c r="C42" s="24" t="s">
        <v>20</v>
      </c>
      <c r="D42" s="43"/>
      <c r="E42" s="27" t="s">
        <v>34</v>
      </c>
      <c r="F42" s="27"/>
      <c r="G42" s="27"/>
      <c r="H42" s="27"/>
      <c r="I42" s="57" t="s">
        <v>35</v>
      </c>
      <c r="J42" s="58"/>
      <c r="K42" s="58"/>
      <c r="L42" s="58"/>
      <c r="M42" s="58"/>
      <c r="N42" s="59"/>
      <c r="O42"/>
      <c r="P42"/>
      <c r="Q42"/>
      <c r="R42"/>
      <c r="S42"/>
      <c r="T42"/>
      <c r="U42"/>
      <c r="W42" s="20"/>
      <c r="X42" s="46"/>
      <c r="Y42" s="46"/>
      <c r="Z42" s="46"/>
      <c r="AA42" s="46"/>
      <c r="AB42" s="46"/>
      <c r="AC42" s="46"/>
      <c r="AD42" s="46"/>
      <c r="AE42" s="46"/>
      <c r="AF42" s="46"/>
      <c r="AG42" s="46"/>
      <c r="AH42" s="46"/>
      <c r="AI42" s="46"/>
      <c r="AJ42" s="56"/>
      <c r="AK42" s="46"/>
      <c r="AL42" s="20"/>
      <c r="AM42" s="20"/>
      <c r="AN42" s="5"/>
    </row>
    <row r="43" spans="1:43" ht="18" customHeight="1" x14ac:dyDescent="0.4">
      <c r="A43" s="27" t="s">
        <v>36</v>
      </c>
      <c r="B43" s="27"/>
      <c r="C43" s="78">
        <f>ROUNDDOWN(IF(AL38&lt;=60,1,1+ROUNDUP((AL38-60)/40,0)),1)</f>
        <v>2</v>
      </c>
      <c r="D43" s="79"/>
      <c r="E43" s="60">
        <f>ROUNDDOWN(AL38/6,1)</f>
        <v>11.6</v>
      </c>
      <c r="F43" s="60"/>
      <c r="G43" s="60"/>
      <c r="H43" s="60"/>
      <c r="I43" s="60">
        <f>ROUNDDOWN(AL38/15,1)</f>
        <v>4.5999999999999996</v>
      </c>
      <c r="J43" s="60"/>
      <c r="K43" s="60"/>
      <c r="L43" s="60"/>
      <c r="M43" s="60"/>
      <c r="N43" s="60"/>
      <c r="O43"/>
      <c r="P43"/>
      <c r="Q43"/>
      <c r="R43"/>
      <c r="S43"/>
      <c r="T43"/>
      <c r="U43"/>
      <c r="W43" s="20"/>
      <c r="X43" s="46"/>
      <c r="Y43" s="46"/>
      <c r="Z43" s="46"/>
      <c r="AA43" s="46"/>
      <c r="AB43" s="46"/>
      <c r="AC43" s="46"/>
      <c r="AD43" s="46"/>
      <c r="AE43" s="46"/>
      <c r="AF43" s="46"/>
      <c r="AG43" s="46"/>
      <c r="AH43" s="46"/>
      <c r="AI43" s="46"/>
      <c r="AJ43" s="56"/>
      <c r="AK43" s="46"/>
      <c r="AL43" s="20"/>
      <c r="AM43" s="20"/>
      <c r="AN43" s="5"/>
    </row>
    <row r="44" spans="1:43" ht="5.0999999999999996" customHeight="1" x14ac:dyDescent="0.4">
      <c r="A44" s="55"/>
      <c r="B44" s="55"/>
      <c r="C44" s="55"/>
      <c r="D44" s="55"/>
      <c r="E44" s="55"/>
      <c r="F44" s="55"/>
      <c r="G44" s="55"/>
      <c r="H44" s="55"/>
      <c r="I44" s="55"/>
      <c r="J44" s="46"/>
      <c r="K44" s="46"/>
      <c r="L44" s="46"/>
      <c r="M44" s="56"/>
      <c r="N44" s="46"/>
      <c r="O44" s="46"/>
      <c r="P44" s="46"/>
      <c r="Q44"/>
      <c r="W44" s="20"/>
      <c r="X44" s="46"/>
      <c r="Y44" s="46"/>
      <c r="Z44" s="46"/>
      <c r="AA44" s="46"/>
      <c r="AB44" s="46"/>
      <c r="AC44" s="46"/>
      <c r="AD44" s="46"/>
      <c r="AE44" s="46"/>
      <c r="AF44" s="46"/>
      <c r="AG44" s="46"/>
      <c r="AH44" s="46"/>
      <c r="AI44" s="46"/>
      <c r="AJ44" s="56"/>
      <c r="AK44" s="46"/>
      <c r="AL44" s="20"/>
      <c r="AM44" s="20"/>
      <c r="AN44" s="5"/>
    </row>
    <row r="45" spans="1:43" ht="21" customHeight="1" x14ac:dyDescent="0.4">
      <c r="A45" s="4" t="s">
        <v>37</v>
      </c>
      <c r="B45" s="9"/>
      <c r="C45" s="10"/>
      <c r="D45" s="10"/>
      <c r="E45" s="10"/>
      <c r="F45" s="10"/>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10"/>
      <c r="AM45" s="10"/>
      <c r="AN45" s="5"/>
    </row>
    <row r="46" spans="1:43" ht="24.95" customHeight="1" x14ac:dyDescent="0.4">
      <c r="A46" s="5"/>
      <c r="B46" s="20"/>
      <c r="C46" s="57" t="str">
        <f>IF(VLOOKUP($AK$1,[1]選択肢!$A$1:$J$31,C51,FALSE)=0,"-",VLOOKUP($AK$1,[1]選択肢!$A$1:$J$31,C51,FALSE))</f>
        <v>管理者</v>
      </c>
      <c r="D46" s="59"/>
      <c r="E46" s="61" t="str">
        <f>IF(VLOOKUP($AK$1,[1]選択肢!$A$1:$J$31,E51,FALSE)=0,"-",VLOOKUP($AK$1,[1]選択肢!$A$1:$J$31,E51,FALSE))</f>
        <v>サービス管理責任者</v>
      </c>
      <c r="F46" s="61"/>
      <c r="G46" s="61"/>
      <c r="H46" s="61"/>
      <c r="I46" s="57" t="str">
        <f>IF(VLOOKUP($AK$1,[1]選択肢!$A$1:$J$31,I51,FALSE)=0,"-",VLOOKUP($AK$1,[1]選択肢!$A$1:$J$31,I51,FALSE))</f>
        <v>就労支援員</v>
      </c>
      <c r="J46" s="58"/>
      <c r="K46" s="58"/>
      <c r="L46" s="58"/>
      <c r="M46" s="58"/>
      <c r="N46" s="59"/>
      <c r="O46" s="57" t="str">
        <f>IF(VLOOKUP($AK$1,[1]選択肢!$A$1:$J$31,O51,FALSE)=0,"-",VLOOKUP($AK$1,[1]選択肢!$A$1:$J$31,O51,FALSE))</f>
        <v>職業指導員</v>
      </c>
      <c r="P46" s="58"/>
      <c r="Q46" s="58"/>
      <c r="R46" s="58"/>
      <c r="S46" s="58"/>
      <c r="T46" s="59"/>
      <c r="U46" s="57" t="str">
        <f>IF(VLOOKUP($AK$1,[1]選択肢!$A$1:$J$31,U51,FALSE)=0,"-",VLOOKUP($AK$1,[1]選択肢!$A$1:$J$31,U51,FALSE))</f>
        <v>生活支援員</v>
      </c>
      <c r="V46" s="58"/>
      <c r="W46" s="58"/>
      <c r="X46" s="58"/>
      <c r="Y46" s="58"/>
      <c r="Z46" s="59"/>
      <c r="AA46" s="57" t="str">
        <f>IF(VLOOKUP($AK$1,[1]選択肢!$A$1:$J$31,AA51,FALSE)=0,"-",VLOOKUP($AK$1,[1]選択肢!$A$1:$J$31,AA51,FALSE))</f>
        <v>-</v>
      </c>
      <c r="AB46" s="58"/>
      <c r="AC46" s="58"/>
      <c r="AD46" s="58"/>
      <c r="AE46" s="58"/>
      <c r="AF46" s="59"/>
      <c r="AG46" s="61" t="str">
        <f>IF(VLOOKUP($AK$1,[1]選択肢!$A$1:$J$31,AG51,FALSE)=0,"-",VLOOKUP($AK$1,[1]選択肢!$A$1:$J$31,AG51,FALSE))</f>
        <v>-</v>
      </c>
      <c r="AH46" s="61"/>
      <c r="AI46" s="61"/>
      <c r="AJ46" s="61"/>
      <c r="AK46" s="61"/>
      <c r="AL46" s="61" t="str">
        <f>IF(VLOOKUP($AK$1,[1]選択肢!$A$1:$J$31,AL51,FALSE)=0,"-",VLOOKUP($AK$1,[1]選択肢!$A$1:$J$31,AL51,FALSE))</f>
        <v>-</v>
      </c>
      <c r="AM46" s="61"/>
      <c r="AN46" s="5"/>
    </row>
    <row r="47" spans="1:43" ht="18" customHeight="1" x14ac:dyDescent="0.4">
      <c r="A47" s="5"/>
      <c r="B47" s="20"/>
      <c r="C47" s="62" t="s">
        <v>38</v>
      </c>
      <c r="D47" s="62" t="s">
        <v>39</v>
      </c>
      <c r="E47" s="63" t="s">
        <v>38</v>
      </c>
      <c r="F47" s="64" t="s">
        <v>39</v>
      </c>
      <c r="G47" s="64"/>
      <c r="H47" s="64"/>
      <c r="I47" s="65" t="s">
        <v>38</v>
      </c>
      <c r="J47" s="66"/>
      <c r="K47" s="67"/>
      <c r="L47" s="65" t="s">
        <v>39</v>
      </c>
      <c r="M47" s="66"/>
      <c r="N47" s="67"/>
      <c r="O47" s="65" t="s">
        <v>38</v>
      </c>
      <c r="P47" s="66"/>
      <c r="Q47" s="67"/>
      <c r="R47" s="65" t="s">
        <v>39</v>
      </c>
      <c r="S47" s="66"/>
      <c r="T47" s="67"/>
      <c r="U47" s="65" t="s">
        <v>38</v>
      </c>
      <c r="V47" s="66"/>
      <c r="W47" s="67"/>
      <c r="X47" s="65" t="s">
        <v>39</v>
      </c>
      <c r="Y47" s="66"/>
      <c r="Z47" s="67"/>
      <c r="AA47" s="65" t="s">
        <v>38</v>
      </c>
      <c r="AB47" s="66"/>
      <c r="AC47" s="67"/>
      <c r="AD47" s="65" t="s">
        <v>39</v>
      </c>
      <c r="AE47" s="66"/>
      <c r="AF47" s="67"/>
      <c r="AG47" s="65" t="s">
        <v>38</v>
      </c>
      <c r="AH47" s="66"/>
      <c r="AI47" s="67"/>
      <c r="AJ47" s="65" t="s">
        <v>39</v>
      </c>
      <c r="AK47" s="67"/>
      <c r="AL47" s="63" t="s">
        <v>40</v>
      </c>
      <c r="AM47" s="63" t="s">
        <v>41</v>
      </c>
      <c r="AN47" s="5"/>
    </row>
    <row r="48" spans="1:43" ht="18" customHeight="1" x14ac:dyDescent="0.4">
      <c r="A48" s="5"/>
      <c r="B48" s="68" t="s">
        <v>42</v>
      </c>
      <c r="C48" s="63">
        <f>COUNTIFS($B$11:$B$30,C$46,$C$11:$C$30,"A",$D$11:$D$30,"*")</f>
        <v>0</v>
      </c>
      <c r="D48" s="63">
        <f>COUNTIFS($B$11:$B$30,C$46,$C$11:$C$30,"B",$D$11:$D$30,"*")</f>
        <v>0</v>
      </c>
      <c r="E48" s="63">
        <f>COUNTIFS($B$11:$B$30,E$46,$C$11:$C$30,"A",$D$11:$D$30,"*")</f>
        <v>1</v>
      </c>
      <c r="F48" s="65">
        <f>COUNTIFS($B$11:$B$30,E$46,$C$11:$C$30,"B",$D$11:$D$30,"*")</f>
        <v>1</v>
      </c>
      <c r="G48" s="66"/>
      <c r="H48" s="67"/>
      <c r="I48" s="65">
        <f>COUNTIFS($B$11:$B$30,I$46,$C$11:$C$30,"A",$D$11:$D$30,"*")</f>
        <v>0</v>
      </c>
      <c r="J48" s="66"/>
      <c r="K48" s="67"/>
      <c r="L48" s="65">
        <f>COUNTIFS($B$11:$B$30,I$46,$C$11:$C$30,"B",$D$11:$D$30,"*")</f>
        <v>0</v>
      </c>
      <c r="M48" s="66"/>
      <c r="N48" s="67"/>
      <c r="O48" s="65">
        <f>COUNTIFS($B$11:$B$30,O$46,$C$11:$C$30,"A",$D$11:$D$30,"*")</f>
        <v>0</v>
      </c>
      <c r="P48" s="66"/>
      <c r="Q48" s="67"/>
      <c r="R48" s="65">
        <f>COUNTIFS($B$11:$B$30,O$46,$C$11:$C$30,"B",$D$11:$D$30,"*")</f>
        <v>0</v>
      </c>
      <c r="S48" s="66"/>
      <c r="T48" s="67"/>
      <c r="U48" s="65">
        <f>COUNTIFS($B$11:$B$30,U$46,$C$11:$C$30,"A",$D$11:$D$30,"*")</f>
        <v>0</v>
      </c>
      <c r="V48" s="66"/>
      <c r="W48" s="67"/>
      <c r="X48" s="65">
        <f>COUNTIFS($B$11:$B$30,U$46,$C$11:$C$30,"B",$D$11:$D$30,"*")</f>
        <v>0</v>
      </c>
      <c r="Y48" s="66"/>
      <c r="Z48" s="67"/>
      <c r="AA48" s="65">
        <f>COUNTIFS($B$11:$B$30,AA$46,$C$11:$C$30,"A",$D$11:$D$30,"*")</f>
        <v>0</v>
      </c>
      <c r="AB48" s="66"/>
      <c r="AC48" s="67"/>
      <c r="AD48" s="65">
        <f>COUNTIFS($B$11:$B$30,AA$46,$C$11:$C$30,"B",$D$11:$D$30,"*")</f>
        <v>0</v>
      </c>
      <c r="AE48" s="66"/>
      <c r="AF48" s="67"/>
      <c r="AG48" s="65">
        <f>COUNTIFS($B$11:$B$30,AG$46,$C$11:$C$30,"A",$D$11:$D$30,"*")</f>
        <v>0</v>
      </c>
      <c r="AH48" s="66"/>
      <c r="AI48" s="67"/>
      <c r="AJ48" s="65">
        <f>COUNTIFS($B$11:$B$30,AG$46,$C$11:$C$30,"B",$D$11:$D$30,"*")</f>
        <v>0</v>
      </c>
      <c r="AK48" s="67"/>
      <c r="AL48" s="63">
        <f>COUNTIFS($B$11:$B$30,AL$46,$C$11:$C$30,"A",$D$11:$D$30,"*")</f>
        <v>0</v>
      </c>
      <c r="AM48" s="63">
        <f>COUNTIFS($B$11:$B$30,AL$46,$C$11:$C$30,"B",$D$11:$D$30,"*")</f>
        <v>0</v>
      </c>
      <c r="AN48" s="5"/>
    </row>
    <row r="49" spans="1:40" ht="18" customHeight="1" x14ac:dyDescent="0.4">
      <c r="A49" s="5"/>
      <c r="B49" s="49" t="s">
        <v>43</v>
      </c>
      <c r="C49" s="63">
        <f>COUNTIFS($B$11:$B$30,C$46,$C$11:$C$30,"C",$D$11:$D$30,"*")</f>
        <v>0</v>
      </c>
      <c r="D49" s="63">
        <f>COUNTIFS($B$11:$B$30,C$46,$C$11:$C$30,"D",$D$11:$D$30,"*")</f>
        <v>0</v>
      </c>
      <c r="E49" s="63">
        <f>COUNTIFS($B$11:$B$30,E$46,$C$11:$C$30,"C",$D$11:$D$30,"*")</f>
        <v>1</v>
      </c>
      <c r="F49" s="65">
        <f>COUNTIFS($B$11:$B$30,E$46,$C$11:$C$30,"D",$D$11:$D$30,"*")</f>
        <v>1</v>
      </c>
      <c r="G49" s="66"/>
      <c r="H49" s="67"/>
      <c r="I49" s="65">
        <f>COUNTIFS($B$11:$B$30,I$46,$C$11:$C$30,"C",$D$11:$D$30,"*")</f>
        <v>0</v>
      </c>
      <c r="J49" s="66"/>
      <c r="K49" s="67"/>
      <c r="L49" s="65">
        <f>COUNTIFS($B$11:$B$30,I$46,$C$11:$C$30,"D",$D$11:$D$30,"*")</f>
        <v>0</v>
      </c>
      <c r="M49" s="66"/>
      <c r="N49" s="67"/>
      <c r="O49" s="65">
        <f>COUNTIFS($B$11:$B$30,O$46,$C$11:$C$30,"C",$D$11:$D$30,"*")</f>
        <v>0</v>
      </c>
      <c r="P49" s="66"/>
      <c r="Q49" s="67"/>
      <c r="R49" s="65">
        <f>COUNTIFS($B$11:$B$30,O$46,$C$11:$C$30,"D",$D$11:$D$30,"*")</f>
        <v>0</v>
      </c>
      <c r="S49" s="66"/>
      <c r="T49" s="67"/>
      <c r="U49" s="65">
        <f>COUNTIFS($B$11:$B$30,U$46,$C$11:$C$30,"C",$D$11:$D$30,"*")</f>
        <v>0</v>
      </c>
      <c r="V49" s="66"/>
      <c r="W49" s="67"/>
      <c r="X49" s="65">
        <f>COUNTIFS($B$11:$B$30,U$46,$C$11:$C$30,"D",$D$11:$D$30,"*")</f>
        <v>0</v>
      </c>
      <c r="Y49" s="66"/>
      <c r="Z49" s="67"/>
      <c r="AA49" s="65">
        <f>COUNTIFS($B$11:$B$30,AA$46,$C$11:$C$30,"C",$D$11:$D$30,"*")</f>
        <v>0</v>
      </c>
      <c r="AB49" s="66"/>
      <c r="AC49" s="67"/>
      <c r="AD49" s="65">
        <f>COUNTIFS($B$11:$B$30,AA$46,$C$11:$C$30,"D",$D$11:$D$30,"*")</f>
        <v>0</v>
      </c>
      <c r="AE49" s="66"/>
      <c r="AF49" s="67"/>
      <c r="AG49" s="65">
        <f>COUNTIFS($B$11:$B$30,AG$46,$C$11:$C$30,"C",$D$11:$D$30,"*")</f>
        <v>0</v>
      </c>
      <c r="AH49" s="66"/>
      <c r="AI49" s="67"/>
      <c r="AJ49" s="65">
        <f>COUNTIFS($B$11:$B$30,AG$46,$C$11:$C$30,"D",$D$11:$D$30,"*")</f>
        <v>0</v>
      </c>
      <c r="AK49" s="67"/>
      <c r="AL49" s="63">
        <f>COUNTIFS($B$11:$B$30,AL$46,$C$11:$C$30,"C",$D$11:$D$30,"*")</f>
        <v>0</v>
      </c>
      <c r="AM49" s="63">
        <f>COUNTIFS($B$11:$B$30,AL$46,$C$11:$C$30,"D",$D$11:$D$30,"*")</f>
        <v>0</v>
      </c>
      <c r="AN49" s="5"/>
    </row>
    <row r="50" spans="1:40" ht="24.95" customHeight="1" x14ac:dyDescent="0.4">
      <c r="A50" s="5"/>
      <c r="B50" s="49" t="s">
        <v>44</v>
      </c>
      <c r="C50" s="57" t="e">
        <f>IF($AK$3="４週",SUMIFS($AJ$11:$AJ$30,$B$11:$B$30,C46)/4/$AH$5,IF($AK$3="歴月",SUMIFS($AJ$11:$AJ$30,$B$11:$B$30,C46)/$AL$5,"記載する期間を選択してください"))</f>
        <v>#DIV/0!</v>
      </c>
      <c r="D50" s="59"/>
      <c r="E50" s="57" t="e">
        <f>IF($AK$3="４週",SUMIFS($AJ$11:$AJ$30,$B$11:$B$30,E46)/4/$AH$5,IF($AK$3="歴月",SUMIFS($AJ$11:$AJ$30,$B$11:$B$30,E46)/$AL$5,"記載する期間を選択してください"))</f>
        <v>#DIV/0!</v>
      </c>
      <c r="F50" s="58"/>
      <c r="G50" s="58"/>
      <c r="H50" s="59"/>
      <c r="I50" s="57" t="e">
        <f>IF($AK$3="４週",SUMIFS($AJ$11:$AJ$30,$B$11:$B$30,I46)/4/$AH$5,IF($AK$3="歴月",SUMIFS($AJ$11:$AJ$30,$B$11:$B$30,I46)/$AL$5,"記載する期間を選択してください"))</f>
        <v>#DIV/0!</v>
      </c>
      <c r="J50" s="58"/>
      <c r="K50" s="58"/>
      <c r="L50" s="58"/>
      <c r="M50" s="58"/>
      <c r="N50" s="59"/>
      <c r="O50" s="57" t="e">
        <f>IF($AK$3="４週",SUMIFS($AJ$11:$AJ$30,$B$11:$B$30,O46)/4/$AH$5,IF($AK$3="歴月",SUMIFS($AJ$11:$AJ$30,$B$11:$B$30,O46)/$AL$5,"記載する期間を選択してください"))</f>
        <v>#DIV/0!</v>
      </c>
      <c r="P50" s="58"/>
      <c r="Q50" s="58"/>
      <c r="R50" s="58"/>
      <c r="S50" s="58"/>
      <c r="T50" s="59"/>
      <c r="U50" s="57" t="e">
        <f>IF($AK$3="４週",SUMIFS($AJ$11:$AJ$30,$B$11:$B$30,U46)/4/$AH$5,IF($AK$3="歴月",SUMIFS($AJ$11:$AJ$30,$B$11:$B$30,U46)/$AL$5,"記載する期間を選択してください"))</f>
        <v>#DIV/0!</v>
      </c>
      <c r="V50" s="58"/>
      <c r="W50" s="58"/>
      <c r="X50" s="58"/>
      <c r="Y50" s="58"/>
      <c r="Z50" s="59"/>
      <c r="AA50" s="57" t="e">
        <f>IF($AK$3="４週",SUMIFS($AJ$11:$AJ$30,$B$11:$B$30,AA46)/4/$AH$5,IF($AK$3="歴月",SUMIFS($AJ$11:$AJ$30,$B$11:$B$30,AA46)/$AL$5,"記載する期間を選択してください"))</f>
        <v>#DIV/0!</v>
      </c>
      <c r="AB50" s="58"/>
      <c r="AC50" s="58"/>
      <c r="AD50" s="58"/>
      <c r="AE50" s="58"/>
      <c r="AF50" s="59"/>
      <c r="AG50" s="57" t="e">
        <f>IF($AK$3="４週",SUMIFS($AJ$11:$AJ$30,$B$11:$B$30,AG46)/4/$AH$5,IF($AK$3="歴月",SUMIFS($AJ$11:$AJ$30,$B$11:$B$30,AG46)/$AL$5,"記載する期間を選択してください"))</f>
        <v>#DIV/0!</v>
      </c>
      <c r="AH50" s="58"/>
      <c r="AI50" s="58"/>
      <c r="AJ50" s="58"/>
      <c r="AK50" s="59"/>
      <c r="AL50" s="57" t="e">
        <f>IF($AK$3="４週",SUMIFS($AJ$11:$AJ$30,$B$11:$B$30,AL46)/4/$AH$5,IF($AK$3="歴月",SUMIFS($AJ$11:$AJ$30,$B$11:$B$30,AL46)/$AL$5,"記載する期間を選択してください"))</f>
        <v>#DIV/0!</v>
      </c>
      <c r="AM50" s="59"/>
      <c r="AN50" s="5"/>
    </row>
    <row r="51" spans="1:40" ht="5.0999999999999996" customHeight="1" x14ac:dyDescent="0.4">
      <c r="A51" s="5"/>
      <c r="B51" s="9"/>
      <c r="C51" s="69">
        <v>2</v>
      </c>
      <c r="D51" s="69"/>
      <c r="E51" s="69">
        <v>3</v>
      </c>
      <c r="F51" s="69"/>
      <c r="G51" s="69"/>
      <c r="H51" s="69"/>
      <c r="I51" s="69">
        <v>4</v>
      </c>
      <c r="J51" s="69"/>
      <c r="K51" s="69"/>
      <c r="L51" s="69"/>
      <c r="M51" s="69"/>
      <c r="N51" s="69"/>
      <c r="O51" s="69">
        <v>5</v>
      </c>
      <c r="P51" s="69"/>
      <c r="Q51" s="69"/>
      <c r="R51" s="69"/>
      <c r="S51" s="69"/>
      <c r="T51" s="69"/>
      <c r="U51" s="69">
        <v>6</v>
      </c>
      <c r="V51" s="69"/>
      <c r="W51" s="69"/>
      <c r="X51" s="69"/>
      <c r="Y51" s="69"/>
      <c r="Z51" s="69"/>
      <c r="AA51" s="69">
        <v>7</v>
      </c>
      <c r="AB51" s="69"/>
      <c r="AC51" s="69"/>
      <c r="AD51" s="69"/>
      <c r="AE51" s="69"/>
      <c r="AF51" s="69"/>
      <c r="AG51" s="69">
        <v>8</v>
      </c>
      <c r="AH51" s="69"/>
      <c r="AI51" s="69"/>
      <c r="AJ51" s="69"/>
      <c r="AK51" s="69"/>
      <c r="AL51" s="69">
        <v>9</v>
      </c>
      <c r="AM51" s="70"/>
      <c r="AN51" s="5"/>
    </row>
    <row r="52" spans="1:40" ht="15" customHeight="1" x14ac:dyDescent="0.4">
      <c r="A52" s="46" t="s">
        <v>45</v>
      </c>
      <c r="B52" s="71"/>
      <c r="C52" s="72"/>
      <c r="D52" s="72"/>
      <c r="E52" s="72"/>
      <c r="F52" s="73"/>
      <c r="G52" s="72"/>
      <c r="H52" s="69"/>
      <c r="I52" s="69"/>
      <c r="J52" s="69"/>
      <c r="K52" s="69"/>
      <c r="L52" s="69"/>
      <c r="M52" s="69"/>
      <c r="N52" s="69"/>
      <c r="O52" s="69"/>
      <c r="P52" s="69"/>
      <c r="Q52" s="69"/>
      <c r="R52" s="69">
        <v>6</v>
      </c>
      <c r="S52" s="69"/>
      <c r="T52" s="69"/>
      <c r="U52" s="69"/>
      <c r="V52" s="69"/>
      <c r="W52" s="69"/>
      <c r="X52" s="69">
        <v>7</v>
      </c>
      <c r="Y52" s="69"/>
      <c r="Z52" s="69"/>
      <c r="AA52" s="69"/>
      <c r="AB52" s="69"/>
      <c r="AC52" s="69"/>
      <c r="AD52" s="69">
        <v>8</v>
      </c>
      <c r="AE52" s="69"/>
      <c r="AF52" s="69"/>
      <c r="AG52" s="74"/>
      <c r="AH52" s="74"/>
      <c r="AI52" s="74"/>
      <c r="AJ52" s="74">
        <v>9</v>
      </c>
      <c r="AK52" s="75"/>
      <c r="AL52" s="75"/>
      <c r="AM52" s="5"/>
    </row>
    <row r="53" spans="1:40" s="46" customFormat="1" ht="15" customHeight="1" x14ac:dyDescent="0.4">
      <c r="A53" s="46" t="s">
        <v>46</v>
      </c>
      <c r="B53" s="55"/>
      <c r="C53" s="55"/>
      <c r="D53" s="55"/>
      <c r="E53" s="55"/>
      <c r="F53" s="55"/>
      <c r="G53" s="55"/>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0" s="46" customFormat="1" ht="15" customHeight="1" x14ac:dyDescent="0.4">
      <c r="A54" s="46" t="s">
        <v>47</v>
      </c>
      <c r="B54" s="55"/>
      <c r="C54" s="55"/>
      <c r="D54" s="55"/>
      <c r="E54" s="55"/>
      <c r="F54" s="55"/>
      <c r="G54" s="5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0" s="46" customFormat="1" ht="15" customHeight="1" x14ac:dyDescent="0.4">
      <c r="A55" s="46" t="s">
        <v>48</v>
      </c>
      <c r="B55" s="55"/>
      <c r="C55" s="55"/>
      <c r="D55" s="55"/>
      <c r="E55" s="55"/>
      <c r="F55" s="55"/>
      <c r="G55" s="55"/>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0" s="46" customFormat="1" ht="15" customHeight="1" x14ac:dyDescent="0.4">
      <c r="A56" s="46" t="s">
        <v>49</v>
      </c>
      <c r="B56" s="55"/>
      <c r="C56" s="55"/>
      <c r="D56" s="55"/>
      <c r="E56" s="55"/>
      <c r="F56" s="55"/>
      <c r="G56" s="55"/>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40" ht="15" customHeight="1" x14ac:dyDescent="0.4">
      <c r="A57" s="46" t="s">
        <v>50</v>
      </c>
      <c r="B57" s="76"/>
      <c r="C57" s="46"/>
      <c r="D57" s="46"/>
      <c r="E57" s="46"/>
      <c r="F57" s="46"/>
      <c r="G57" s="46"/>
    </row>
    <row r="58" spans="1:40" ht="15" customHeight="1" x14ac:dyDescent="0.4">
      <c r="A58" s="46" t="s">
        <v>51</v>
      </c>
      <c r="B58" s="76"/>
      <c r="C58" s="46"/>
      <c r="D58" s="46"/>
      <c r="E58" s="46"/>
      <c r="F58" s="46"/>
      <c r="G58" s="46"/>
    </row>
    <row r="59" spans="1:40" ht="15" customHeight="1" x14ac:dyDescent="0.4">
      <c r="A59" s="46"/>
      <c r="B59" s="68" t="s">
        <v>52</v>
      </c>
      <c r="C59" s="22" t="s">
        <v>53</v>
      </c>
      <c r="D59" s="22"/>
      <c r="E59" s="22"/>
      <c r="F59" s="46"/>
      <c r="G59" s="46"/>
    </row>
    <row r="60" spans="1:40" ht="15" customHeight="1" x14ac:dyDescent="0.4">
      <c r="A60" s="46"/>
      <c r="B60" s="77" t="s">
        <v>21</v>
      </c>
      <c r="C60" s="52" t="s">
        <v>54</v>
      </c>
      <c r="D60" s="52"/>
      <c r="E60" s="52"/>
      <c r="F60" s="46"/>
      <c r="G60" s="46"/>
    </row>
    <row r="61" spans="1:40" ht="15" customHeight="1" x14ac:dyDescent="0.4">
      <c r="A61" s="46"/>
      <c r="B61" s="77" t="s">
        <v>22</v>
      </c>
      <c r="C61" s="52" t="s">
        <v>55</v>
      </c>
      <c r="D61" s="52"/>
      <c r="E61" s="52"/>
      <c r="F61" s="46"/>
      <c r="G61" s="46"/>
    </row>
    <row r="62" spans="1:40" ht="15" customHeight="1" x14ac:dyDescent="0.4">
      <c r="A62" s="46"/>
      <c r="B62" s="77" t="s">
        <v>23</v>
      </c>
      <c r="C62" s="52" t="s">
        <v>56</v>
      </c>
      <c r="D62" s="52"/>
      <c r="E62" s="52"/>
      <c r="F62" s="46"/>
      <c r="G62" s="46"/>
    </row>
    <row r="63" spans="1:40" ht="15" customHeight="1" x14ac:dyDescent="0.4">
      <c r="A63" s="46"/>
      <c r="B63" s="77" t="s">
        <v>24</v>
      </c>
      <c r="C63" s="52" t="s">
        <v>57</v>
      </c>
      <c r="D63" s="52"/>
      <c r="E63" s="52"/>
      <c r="F63" s="46"/>
      <c r="G63" s="46"/>
    </row>
    <row r="64" spans="1:40" ht="15" customHeight="1" x14ac:dyDescent="0.4">
      <c r="A64" s="46"/>
      <c r="B64" s="46" t="s">
        <v>58</v>
      </c>
      <c r="C64" s="46"/>
      <c r="D64" s="46"/>
      <c r="E64" s="46"/>
      <c r="F64" s="46"/>
      <c r="G64" s="46"/>
    </row>
    <row r="65" spans="1:7" ht="15" customHeight="1" x14ac:dyDescent="0.4">
      <c r="A65" s="46"/>
      <c r="B65" s="46" t="s">
        <v>59</v>
      </c>
      <c r="C65" s="46"/>
      <c r="D65" s="46"/>
      <c r="E65" s="46"/>
      <c r="F65" s="46"/>
      <c r="G65" s="46"/>
    </row>
    <row r="66" spans="1:7" ht="15" customHeight="1" x14ac:dyDescent="0.4">
      <c r="A66" s="46"/>
      <c r="B66" s="46" t="s">
        <v>60</v>
      </c>
      <c r="C66" s="46"/>
      <c r="D66" s="46"/>
      <c r="E66" s="46"/>
      <c r="F66" s="46"/>
      <c r="G66" s="46"/>
    </row>
    <row r="67" spans="1:7" ht="15" customHeight="1" x14ac:dyDescent="0.4">
      <c r="A67" s="46" t="s">
        <v>71</v>
      </c>
      <c r="B67" s="76"/>
      <c r="C67" s="46"/>
      <c r="D67" s="46"/>
      <c r="E67" s="46"/>
      <c r="F67" s="46"/>
      <c r="G67" s="46"/>
    </row>
    <row r="68" spans="1:7" ht="15" customHeight="1" x14ac:dyDescent="0.4">
      <c r="A68" s="46" t="s">
        <v>72</v>
      </c>
      <c r="B68" s="76"/>
      <c r="C68" s="46"/>
      <c r="D68" s="46"/>
      <c r="E68" s="46"/>
      <c r="F68" s="46"/>
      <c r="G68" s="46"/>
    </row>
    <row r="69" spans="1:7" ht="15" customHeight="1" x14ac:dyDescent="0.4">
      <c r="A69" s="46" t="s">
        <v>61</v>
      </c>
      <c r="B69" s="76"/>
      <c r="C69" s="46"/>
      <c r="D69" s="46"/>
      <c r="E69" s="46"/>
      <c r="F69" s="46"/>
      <c r="G69" s="46"/>
    </row>
    <row r="70" spans="1:7" ht="15" customHeight="1" x14ac:dyDescent="0.4">
      <c r="A70" s="46" t="s">
        <v>73</v>
      </c>
      <c r="B70" s="76"/>
      <c r="C70" s="46"/>
      <c r="D70" s="46"/>
      <c r="E70" s="46"/>
      <c r="F70" s="46"/>
      <c r="G70" s="46"/>
    </row>
    <row r="71" spans="1:7" ht="15" customHeight="1" x14ac:dyDescent="0.4">
      <c r="A71" s="46" t="s">
        <v>62</v>
      </c>
      <c r="B71" s="76"/>
      <c r="C71" s="46"/>
      <c r="D71" s="46"/>
      <c r="E71" s="46"/>
      <c r="F71" s="46"/>
      <c r="G71" s="46"/>
    </row>
    <row r="72" spans="1:7" ht="15" customHeight="1" x14ac:dyDescent="0.4">
      <c r="A72" s="46" t="s">
        <v>74</v>
      </c>
      <c r="B72" s="76"/>
      <c r="C72" s="46"/>
      <c r="D72" s="46"/>
      <c r="E72" s="46"/>
      <c r="F72" s="46"/>
      <c r="G72" s="46"/>
    </row>
    <row r="73" spans="1:7" ht="15" customHeight="1" x14ac:dyDescent="0.4">
      <c r="A73" s="46" t="s">
        <v>75</v>
      </c>
      <c r="B73" s="76"/>
      <c r="C73" s="46"/>
      <c r="D73" s="46"/>
      <c r="E73" s="46"/>
      <c r="F73" s="46"/>
      <c r="G73" s="46"/>
    </row>
    <row r="74" spans="1:7" ht="15" customHeight="1" x14ac:dyDescent="0.4">
      <c r="A74" s="46" t="s">
        <v>63</v>
      </c>
      <c r="B74" s="76"/>
      <c r="C74" s="46"/>
      <c r="D74" s="46"/>
      <c r="E74" s="46"/>
      <c r="F74" s="46"/>
      <c r="G74" s="46"/>
    </row>
    <row r="75" spans="1:7" ht="15" customHeight="1" x14ac:dyDescent="0.4">
      <c r="A75" s="46" t="s">
        <v>64</v>
      </c>
      <c r="B75" s="76"/>
      <c r="C75" s="46"/>
      <c r="D75" s="46"/>
      <c r="E75" s="46"/>
      <c r="F75" s="46"/>
      <c r="G75" s="46"/>
    </row>
    <row r="76" spans="1:7" ht="15" customHeight="1" x14ac:dyDescent="0.4">
      <c r="A76" s="46" t="s">
        <v>76</v>
      </c>
      <c r="B76" s="76"/>
      <c r="C76" s="46"/>
      <c r="D76" s="46"/>
      <c r="E76" s="46"/>
      <c r="F76" s="46"/>
      <c r="G76" s="46"/>
    </row>
  </sheetData>
  <mergeCells count="144">
    <mergeCell ref="C62:E62"/>
    <mergeCell ref="C63:E63"/>
    <mergeCell ref="C50:D50"/>
    <mergeCell ref="A31:D31"/>
    <mergeCell ref="A32:D32"/>
    <mergeCell ref="AA50:AF50"/>
    <mergeCell ref="AG50:AK50"/>
    <mergeCell ref="AL50:AM50"/>
    <mergeCell ref="C59:E59"/>
    <mergeCell ref="C60:E60"/>
    <mergeCell ref="C61:E61"/>
    <mergeCell ref="X49:Z49"/>
    <mergeCell ref="AA49:AC49"/>
    <mergeCell ref="AD49:AF49"/>
    <mergeCell ref="AG49:AI49"/>
    <mergeCell ref="AJ49:AK49"/>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L29:AM29"/>
    <mergeCell ref="AL30:AM30"/>
    <mergeCell ref="AL31:AM32"/>
    <mergeCell ref="A37:C37"/>
    <mergeCell ref="F37:H37"/>
    <mergeCell ref="I37:K37"/>
    <mergeCell ref="L37:N37"/>
    <mergeCell ref="O37:Q37"/>
    <mergeCell ref="AL23:AM23"/>
    <mergeCell ref="AL24:AM24"/>
    <mergeCell ref="AL25:AM25"/>
    <mergeCell ref="AL26:AM26"/>
    <mergeCell ref="AL27:AM27"/>
    <mergeCell ref="AL28:AM28"/>
    <mergeCell ref="AL17:AM17"/>
    <mergeCell ref="AL18:AM18"/>
    <mergeCell ref="AL19:AM19"/>
    <mergeCell ref="AL20:AM20"/>
    <mergeCell ref="AL21:AM21"/>
    <mergeCell ref="AL22:AM22"/>
    <mergeCell ref="AL11:AM11"/>
    <mergeCell ref="AL12:AM12"/>
    <mergeCell ref="AL13:AM13"/>
    <mergeCell ref="AL14:AM14"/>
    <mergeCell ref="AL15:AM15"/>
    <mergeCell ref="AL16:AM16"/>
    <mergeCell ref="AK7:AK10"/>
    <mergeCell ref="AL7:AM10"/>
    <mergeCell ref="E8:K8"/>
    <mergeCell ref="L8:R8"/>
    <mergeCell ref="S8:Y8"/>
    <mergeCell ref="Z8:AF8"/>
    <mergeCell ref="AG8:AI8"/>
    <mergeCell ref="AK3:AN3"/>
    <mergeCell ref="AK4:AN4"/>
    <mergeCell ref="AH5:AJ5"/>
    <mergeCell ref="A7:A10"/>
    <mergeCell ref="B7:B10"/>
    <mergeCell ref="C7:C10"/>
    <mergeCell ref="D7:D10"/>
    <mergeCell ref="E7:AI7"/>
    <mergeCell ref="AJ7:AJ10"/>
    <mergeCell ref="AK1:AN1"/>
    <mergeCell ref="M2:P2"/>
    <mergeCell ref="Q2:R2"/>
    <mergeCell ref="S2:T2"/>
    <mergeCell ref="U2:V2"/>
    <mergeCell ref="AK2:AN2"/>
  </mergeCells>
  <phoneticPr fontId="3"/>
  <dataValidations count="6">
    <dataValidation type="list" allowBlank="1" showInputMessage="1" showErrorMessage="1" sqref="B11:B30" xr:uid="{39BA5F5A-019F-475C-8565-4DCE3942FD36}">
      <formula1>INDIRECT($AK$1)</formula1>
    </dataValidation>
    <dataValidation type="list" allowBlank="1" showInputMessage="1" showErrorMessage="1" sqref="AK3:AN3" xr:uid="{0ACC2F22-60AB-4978-9A09-42F2AB243680}">
      <formula1>"４週,歴月"</formula1>
    </dataValidation>
    <dataValidation type="list" allowBlank="1" showInputMessage="1" showErrorMessage="1" sqref="AK4:AN4" xr:uid="{6242B7E6-B548-4B9E-9250-6E8139C7BA03}">
      <formula1>"予定,実績"</formula1>
    </dataValidation>
    <dataValidation type="list" allowBlank="1" showInputMessage="1" showErrorMessage="1" sqref="C11:C30" xr:uid="{360F416D-2F51-4F77-B6F1-150F7BD5345A}">
      <formula1>"A,B,C,D"</formula1>
    </dataValidation>
    <dataValidation operator="greaterThanOrEqual" allowBlank="1" showInputMessage="1" showErrorMessage="1" sqref="I44 AJ38:AJ39 AL38 L40 L44 I40" xr:uid="{6C3CEDCC-ADB2-4A04-BDBC-7B514E486838}"/>
    <dataValidation type="whole" operator="greaterThanOrEqual" allowBlank="1" showInputMessage="1" showErrorMessage="1" sqref="I38:I39 D38:F39 AG38:AG39 AD38:AD39 AA38:AA39 X38:X39 U38:U39 R38:R39 O38:O39 L38:L39" xr:uid="{9D809CAB-48E2-4008-9E0D-0D4373702E78}">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D7B0-FE7A-415C-81B4-ED95B3138E4D}">
  <dimension ref="A1:AQ77"/>
  <sheetViews>
    <sheetView showGridLines="0" view="pageBreakPreview" zoomScaleNormal="100" zoomScaleSheetLayoutView="100" workbookViewId="0">
      <selection activeCell="C4" sqref="C4:E5"/>
    </sheetView>
  </sheetViews>
  <sheetFormatPr defaultColWidth="8.25" defaultRowHeight="21" customHeight="1" x14ac:dyDescent="0.4"/>
  <cols>
    <col min="1" max="1" width="2.625" style="9" customWidth="1"/>
    <col min="2" max="2" width="15" style="2" customWidth="1"/>
    <col min="3" max="3" width="6.625" style="9" customWidth="1"/>
    <col min="4" max="4" width="13.375" style="9" customWidth="1"/>
    <col min="5" max="5" width="7.625" style="9" customWidth="1"/>
    <col min="6" max="35" width="2.625" style="9" customWidth="1"/>
    <col min="36" max="36" width="7"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65</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C3" s="14"/>
      <c r="D3" s="14"/>
      <c r="E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t="s">
        <v>7</v>
      </c>
      <c r="AL3" s="17"/>
      <c r="AM3" s="17"/>
      <c r="AN3" s="17"/>
    </row>
    <row r="4" spans="1:40" ht="18" customHeight="1" x14ac:dyDescent="0.4">
      <c r="A4" s="14"/>
      <c r="B4" s="14"/>
      <c r="C4" s="80"/>
      <c r="D4" s="81"/>
      <c r="E4" s="14" t="s">
        <v>82</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8</v>
      </c>
      <c r="AJ4" s="7"/>
      <c r="AK4" s="17"/>
      <c r="AL4" s="17"/>
      <c r="AM4" s="17"/>
      <c r="AN4" s="17"/>
    </row>
    <row r="5" spans="1:40" ht="18" customHeight="1" x14ac:dyDescent="0.4">
      <c r="A5" s="14"/>
      <c r="B5" s="14"/>
      <c r="C5" s="14"/>
      <c r="D5" s="82"/>
      <c r="E5" s="14" t="s">
        <v>83</v>
      </c>
      <c r="F5" s="14"/>
      <c r="G5" s="14"/>
      <c r="H5" s="14"/>
      <c r="I5" s="14"/>
      <c r="J5" s="14"/>
      <c r="K5" s="14"/>
      <c r="L5" s="14"/>
      <c r="M5" s="14"/>
      <c r="N5" s="14"/>
      <c r="O5" s="14"/>
      <c r="P5" s="14"/>
      <c r="Q5" s="14"/>
      <c r="R5" s="14"/>
      <c r="S5" s="14"/>
      <c r="U5" s="14"/>
      <c r="V5" s="14"/>
      <c r="W5" s="14"/>
      <c r="Y5" s="15"/>
      <c r="Z5" s="15"/>
      <c r="AA5" s="15"/>
      <c r="AB5" s="5"/>
      <c r="AC5" s="15"/>
      <c r="AD5" s="15"/>
      <c r="AE5" s="15"/>
      <c r="AF5" s="15"/>
      <c r="AG5" s="16" t="s">
        <v>9</v>
      </c>
      <c r="AH5" s="18">
        <v>40</v>
      </c>
      <c r="AI5" s="18"/>
      <c r="AJ5" s="18"/>
      <c r="AK5" s="15" t="s">
        <v>10</v>
      </c>
      <c r="AL5" s="19">
        <v>160</v>
      </c>
      <c r="AM5" s="15" t="s">
        <v>11</v>
      </c>
      <c r="AN5" s="5"/>
    </row>
    <row r="6" spans="1:40" ht="9.9499999999999993" customHeight="1" x14ac:dyDescent="0.4">
      <c r="A6" s="5"/>
      <c r="B6" s="20"/>
      <c r="C6" s="20"/>
      <c r="D6" s="20"/>
      <c r="E6" s="20"/>
      <c r="F6" s="20"/>
      <c r="G6" s="20"/>
      <c r="H6" s="20"/>
      <c r="I6" s="20"/>
      <c r="J6" s="20"/>
      <c r="K6" s="20"/>
      <c r="L6" s="20"/>
      <c r="M6" s="20"/>
      <c r="N6" s="20"/>
      <c r="O6" s="20"/>
      <c r="P6" s="20"/>
      <c r="Q6" s="20"/>
      <c r="R6" s="20"/>
      <c r="S6" s="20"/>
      <c r="T6" s="20"/>
      <c r="U6" s="20"/>
      <c r="V6" s="20"/>
      <c r="W6" s="20"/>
      <c r="X6" s="10"/>
      <c r="Y6" s="10"/>
      <c r="Z6" s="10"/>
      <c r="AA6" s="10"/>
      <c r="AB6" s="10"/>
      <c r="AC6" s="10"/>
      <c r="AD6" s="10"/>
      <c r="AE6" s="10"/>
      <c r="AF6" s="10"/>
      <c r="AG6" s="10"/>
      <c r="AH6" s="10"/>
      <c r="AI6" s="10"/>
      <c r="AJ6" s="10"/>
      <c r="AK6" s="10"/>
      <c r="AL6" s="10"/>
      <c r="AM6" s="5"/>
      <c r="AN6" s="5"/>
    </row>
    <row r="7" spans="1:40" ht="15" customHeight="1" x14ac:dyDescent="0.4">
      <c r="A7" s="21" t="s">
        <v>12</v>
      </c>
      <c r="B7" s="22" t="s">
        <v>13</v>
      </c>
      <c r="C7" s="23" t="s">
        <v>14</v>
      </c>
      <c r="D7" s="24" t="s">
        <v>77</v>
      </c>
      <c r="E7" s="25" t="s">
        <v>78</v>
      </c>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6" t="s">
        <v>79</v>
      </c>
      <c r="AK7" s="27" t="s">
        <v>80</v>
      </c>
      <c r="AL7" s="28" t="s">
        <v>81</v>
      </c>
      <c r="AM7" s="28"/>
    </row>
    <row r="8" spans="1:40" ht="15" customHeight="1" x14ac:dyDescent="0.4">
      <c r="A8" s="21"/>
      <c r="B8" s="22"/>
      <c r="C8" s="29"/>
      <c r="D8" s="24"/>
      <c r="E8" s="22" t="s">
        <v>15</v>
      </c>
      <c r="F8" s="22"/>
      <c r="G8" s="22"/>
      <c r="H8" s="22"/>
      <c r="I8" s="22"/>
      <c r="J8" s="22"/>
      <c r="K8" s="22"/>
      <c r="L8" s="22" t="s">
        <v>16</v>
      </c>
      <c r="M8" s="22"/>
      <c r="N8" s="22"/>
      <c r="O8" s="22"/>
      <c r="P8" s="22"/>
      <c r="Q8" s="22"/>
      <c r="R8" s="22"/>
      <c r="S8" s="22" t="s">
        <v>17</v>
      </c>
      <c r="T8" s="22"/>
      <c r="U8" s="22"/>
      <c r="V8" s="22"/>
      <c r="W8" s="22"/>
      <c r="X8" s="22"/>
      <c r="Y8" s="22"/>
      <c r="Z8" s="22" t="s">
        <v>18</v>
      </c>
      <c r="AA8" s="22"/>
      <c r="AB8" s="22"/>
      <c r="AC8" s="22"/>
      <c r="AD8" s="22"/>
      <c r="AE8" s="22"/>
      <c r="AF8" s="22"/>
      <c r="AG8" s="22" t="s">
        <v>19</v>
      </c>
      <c r="AH8" s="22"/>
      <c r="AI8" s="22"/>
      <c r="AJ8" s="26"/>
      <c r="AK8" s="27"/>
      <c r="AL8" s="28"/>
      <c r="AM8" s="28"/>
    </row>
    <row r="9" spans="1:40" ht="15" customHeight="1" x14ac:dyDescent="0.4">
      <c r="A9" s="21"/>
      <c r="B9" s="22"/>
      <c r="C9" s="29"/>
      <c r="D9" s="24"/>
      <c r="E9" s="30">
        <f>DATE($M$2,$S$2,1)</f>
        <v>45778</v>
      </c>
      <c r="F9" s="30">
        <f>DATE($M$2,$S$2,2)</f>
        <v>45779</v>
      </c>
      <c r="G9" s="30">
        <f>DATE($M$2,$S$2,3)</f>
        <v>45780</v>
      </c>
      <c r="H9" s="30">
        <f>DATE($M$2,$S$2,4)</f>
        <v>45781</v>
      </c>
      <c r="I9" s="30">
        <f>DATE($M$2,$S$2,5)</f>
        <v>45782</v>
      </c>
      <c r="J9" s="30">
        <f>DATE($M$2,$S$2,6)</f>
        <v>45783</v>
      </c>
      <c r="K9" s="30">
        <f>DATE($M$2,$S$2,7)</f>
        <v>45784</v>
      </c>
      <c r="L9" s="30">
        <f>DATE($M$2,$S$2,8)</f>
        <v>45785</v>
      </c>
      <c r="M9" s="30">
        <f>DATE($M$2,$S$2,9)</f>
        <v>45786</v>
      </c>
      <c r="N9" s="30">
        <f>DATE($M$2,$S$2,10)</f>
        <v>45787</v>
      </c>
      <c r="O9" s="30">
        <f>DATE($M$2,$S$2,11)</f>
        <v>45788</v>
      </c>
      <c r="P9" s="30">
        <f>DATE($M$2,$S$2,12)</f>
        <v>45789</v>
      </c>
      <c r="Q9" s="30">
        <f>DATE($M$2,$S$2,13)</f>
        <v>45790</v>
      </c>
      <c r="R9" s="30">
        <f>DATE($M$2,$S$2,14)</f>
        <v>45791</v>
      </c>
      <c r="S9" s="30">
        <f>DATE($M$2,$S$2,15)</f>
        <v>45792</v>
      </c>
      <c r="T9" s="30">
        <f>DATE($M$2,$S$2,16)</f>
        <v>45793</v>
      </c>
      <c r="U9" s="30">
        <f>DATE($M$2,$S$2,17)</f>
        <v>45794</v>
      </c>
      <c r="V9" s="30">
        <f>DATE($M$2,$S$2,18)</f>
        <v>45795</v>
      </c>
      <c r="W9" s="30">
        <f>DATE($M$2,$S$2,19)</f>
        <v>45796</v>
      </c>
      <c r="X9" s="30">
        <f>DATE($M$2,$S$2,20)</f>
        <v>45797</v>
      </c>
      <c r="Y9" s="30">
        <f>DATE($M$2,$S$2,21)</f>
        <v>45798</v>
      </c>
      <c r="Z9" s="30">
        <f>DATE($M$2,$S$2,22)</f>
        <v>45799</v>
      </c>
      <c r="AA9" s="30">
        <f>DATE($M$2,$S$2,23)</f>
        <v>45800</v>
      </c>
      <c r="AB9" s="30">
        <f>DATE($M$2,$S$2,24)</f>
        <v>45801</v>
      </c>
      <c r="AC9" s="30">
        <f>DATE($M$2,$S$2,25)</f>
        <v>45802</v>
      </c>
      <c r="AD9" s="30">
        <f>DATE($M$2,$S$2,26)</f>
        <v>45803</v>
      </c>
      <c r="AE9" s="30">
        <f>DATE($M$2,$S$2,27)</f>
        <v>45804</v>
      </c>
      <c r="AF9" s="30">
        <f>DATE($M$2,$S$2,28)</f>
        <v>45805</v>
      </c>
      <c r="AG9" s="30">
        <f>IF(DAY(EOMONTH(E9,0))&lt;29,"",DATE($M$2,$S$2,29))</f>
        <v>45806</v>
      </c>
      <c r="AH9" s="30">
        <f>IF(DAY(EOMONTH(E9,0))&lt;30,"",DATE($M$2,$S$2,30))</f>
        <v>45807</v>
      </c>
      <c r="AI9" s="30">
        <f>IF(DAY(EOMONTH(E9,0))&lt;31,"",DATE($M$2,$S$2,31))</f>
        <v>45808</v>
      </c>
      <c r="AJ9" s="26"/>
      <c r="AK9" s="27"/>
      <c r="AL9" s="28"/>
      <c r="AM9" s="28"/>
    </row>
    <row r="10" spans="1:40" ht="15" customHeight="1" x14ac:dyDescent="0.4">
      <c r="A10" s="21"/>
      <c r="B10" s="22"/>
      <c r="C10" s="31"/>
      <c r="D10" s="24"/>
      <c r="E10" s="32">
        <f>DATE($M$2,$S$2,1)</f>
        <v>45778</v>
      </c>
      <c r="F10" s="32">
        <f>DATE($M$2,$S$2,2)</f>
        <v>45779</v>
      </c>
      <c r="G10" s="32">
        <f>DATE($M$2,$S$2,3)</f>
        <v>45780</v>
      </c>
      <c r="H10" s="32">
        <f>DATE($M$2,$S$2,4)</f>
        <v>45781</v>
      </c>
      <c r="I10" s="32">
        <f>DATE($M$2,$S$2,5)</f>
        <v>45782</v>
      </c>
      <c r="J10" s="32">
        <f>DATE($M$2,$S$2,6)</f>
        <v>45783</v>
      </c>
      <c r="K10" s="32">
        <f>DATE($M$2,$S$2,7)</f>
        <v>45784</v>
      </c>
      <c r="L10" s="32">
        <f>DATE($M$2,$S$2,8)</f>
        <v>45785</v>
      </c>
      <c r="M10" s="32">
        <f>DATE($M$2,$S$2,9)</f>
        <v>45786</v>
      </c>
      <c r="N10" s="32">
        <f>DATE($M$2,$S$2,10)</f>
        <v>45787</v>
      </c>
      <c r="O10" s="32">
        <f>DATE($M$2,$S$2,11)</f>
        <v>45788</v>
      </c>
      <c r="P10" s="32">
        <f>DATE($M$2,$S$2,12)</f>
        <v>45789</v>
      </c>
      <c r="Q10" s="32">
        <f>DATE($M$2,$S$2,13)</f>
        <v>45790</v>
      </c>
      <c r="R10" s="32">
        <f>DATE($M$2,$S$2,14)</f>
        <v>45791</v>
      </c>
      <c r="S10" s="32">
        <f>DATE($M$2,$S$2,15)</f>
        <v>45792</v>
      </c>
      <c r="T10" s="32">
        <f>DATE($M$2,$S$2,16)</f>
        <v>45793</v>
      </c>
      <c r="U10" s="32">
        <f>DATE($M$2,$S$2,17)</f>
        <v>45794</v>
      </c>
      <c r="V10" s="32">
        <f>DATE($M$2,$S$2,18)</f>
        <v>45795</v>
      </c>
      <c r="W10" s="32">
        <f>DATE($M$2,$S$2,19)</f>
        <v>45796</v>
      </c>
      <c r="X10" s="32">
        <f>DATE($M$2,$S$2,20)</f>
        <v>45797</v>
      </c>
      <c r="Y10" s="32">
        <f>DATE($M$2,$S$2,21)</f>
        <v>45798</v>
      </c>
      <c r="Z10" s="32">
        <f>DATE($M$2,$S$2,22)</f>
        <v>45799</v>
      </c>
      <c r="AA10" s="32">
        <f>DATE($M$2,$S$2,23)</f>
        <v>45800</v>
      </c>
      <c r="AB10" s="32">
        <f>DATE($M$2,$S$2,24)</f>
        <v>45801</v>
      </c>
      <c r="AC10" s="32">
        <f>DATE($M$2,$S$2,25)</f>
        <v>45802</v>
      </c>
      <c r="AD10" s="32">
        <f>DATE($M$2,$S$2,26)</f>
        <v>45803</v>
      </c>
      <c r="AE10" s="32">
        <f>DATE($M$2,$S$2,27)</f>
        <v>45804</v>
      </c>
      <c r="AF10" s="32">
        <f>DATE($M$2,$S$2,28)</f>
        <v>45805</v>
      </c>
      <c r="AG10" s="32">
        <f>IF(DAY(EOMONTH(E10,0))&lt;29,"",DATE($M$2,$S$2,29))</f>
        <v>45806</v>
      </c>
      <c r="AH10" s="32">
        <f>IF(DAY(EOMONTH(E10,0))&lt;30,"",DATE($M$2,$S$2,30))</f>
        <v>45807</v>
      </c>
      <c r="AI10" s="32">
        <f>IF(DAY(EOMONTH(E10,0))&lt;31,"",DATE($M$2,$S$2,31))</f>
        <v>45808</v>
      </c>
      <c r="AJ10" s="26"/>
      <c r="AK10" s="27"/>
      <c r="AL10" s="28"/>
      <c r="AM10" s="28"/>
    </row>
    <row r="11" spans="1:40" ht="18" customHeight="1" x14ac:dyDescent="0.4">
      <c r="A11" s="33">
        <v>1</v>
      </c>
      <c r="B11" s="34" t="s">
        <v>66</v>
      </c>
      <c r="C11" s="35" t="s">
        <v>21</v>
      </c>
      <c r="D11" s="36" t="s">
        <v>21</v>
      </c>
      <c r="E11" s="37">
        <v>8</v>
      </c>
      <c r="F11" s="37">
        <v>8</v>
      </c>
      <c r="G11" s="37"/>
      <c r="H11" s="37">
        <v>8</v>
      </c>
      <c r="I11" s="37">
        <v>8</v>
      </c>
      <c r="J11" s="37">
        <v>8</v>
      </c>
      <c r="K11" s="37"/>
      <c r="L11" s="37">
        <v>8</v>
      </c>
      <c r="M11" s="37">
        <v>8</v>
      </c>
      <c r="N11" s="37"/>
      <c r="O11" s="37">
        <v>8</v>
      </c>
      <c r="P11" s="37">
        <v>8</v>
      </c>
      <c r="Q11" s="37">
        <v>8</v>
      </c>
      <c r="R11" s="37"/>
      <c r="S11" s="37">
        <v>8</v>
      </c>
      <c r="T11" s="37">
        <v>8</v>
      </c>
      <c r="U11" s="37"/>
      <c r="V11" s="37">
        <v>8</v>
      </c>
      <c r="W11" s="37">
        <v>8</v>
      </c>
      <c r="X11" s="37"/>
      <c r="Y11" s="37">
        <v>8</v>
      </c>
      <c r="Z11" s="37">
        <v>8</v>
      </c>
      <c r="AA11" s="37"/>
      <c r="AB11" s="37">
        <v>8</v>
      </c>
      <c r="AC11" s="37">
        <v>8</v>
      </c>
      <c r="AD11" s="37">
        <v>8</v>
      </c>
      <c r="AE11" s="37"/>
      <c r="AF11" s="37">
        <v>8</v>
      </c>
      <c r="AG11" s="37"/>
      <c r="AH11" s="37"/>
      <c r="AI11" s="37"/>
      <c r="AJ11" s="38">
        <f>+SUM(E11:AI11)</f>
        <v>160</v>
      </c>
      <c r="AK11" s="39">
        <f>IF($AK$3="４週",AJ11/4,AJ11/(DAY(EOMONTH($E$9,0))/7))</f>
        <v>40</v>
      </c>
      <c r="AL11" s="40"/>
      <c r="AM11" s="40"/>
    </row>
    <row r="12" spans="1:40" ht="18" customHeight="1" x14ac:dyDescent="0.4">
      <c r="A12" s="33">
        <v>2</v>
      </c>
      <c r="B12" s="34" t="s">
        <v>67</v>
      </c>
      <c r="C12" s="35" t="s">
        <v>22</v>
      </c>
      <c r="D12" s="36" t="s">
        <v>22</v>
      </c>
      <c r="E12" s="37">
        <v>4</v>
      </c>
      <c r="F12" s="37">
        <v>4</v>
      </c>
      <c r="G12" s="37">
        <v>4</v>
      </c>
      <c r="H12" s="37">
        <v>4</v>
      </c>
      <c r="I12" s="37">
        <v>8</v>
      </c>
      <c r="J12" s="37"/>
      <c r="K12" s="37"/>
      <c r="L12" s="37">
        <v>4</v>
      </c>
      <c r="M12" s="37">
        <v>4</v>
      </c>
      <c r="N12" s="37">
        <v>4</v>
      </c>
      <c r="O12" s="37">
        <v>4</v>
      </c>
      <c r="P12" s="37">
        <v>8</v>
      </c>
      <c r="Q12" s="37"/>
      <c r="R12" s="37"/>
      <c r="S12" s="37">
        <v>4</v>
      </c>
      <c r="T12" s="37">
        <v>4</v>
      </c>
      <c r="U12" s="37">
        <v>4</v>
      </c>
      <c r="V12" s="37">
        <v>4</v>
      </c>
      <c r="W12" s="37">
        <v>8</v>
      </c>
      <c r="X12" s="37"/>
      <c r="Y12" s="37"/>
      <c r="Z12" s="37">
        <v>4</v>
      </c>
      <c r="AA12" s="37">
        <v>4</v>
      </c>
      <c r="AB12" s="37">
        <v>4</v>
      </c>
      <c r="AC12" s="37">
        <v>4</v>
      </c>
      <c r="AD12" s="37">
        <v>8</v>
      </c>
      <c r="AE12" s="37"/>
      <c r="AF12" s="37"/>
      <c r="AG12" s="37"/>
      <c r="AH12" s="37"/>
      <c r="AI12" s="37"/>
      <c r="AJ12" s="38">
        <f t="shared" ref="AJ12:AJ31" si="0">+SUM(E12:AI12)</f>
        <v>96</v>
      </c>
      <c r="AK12" s="39">
        <f>IF($AK$3="４週",AJ12/4,AJ12/(DAY(EOMONTH($E$9,0))/7))</f>
        <v>24</v>
      </c>
      <c r="AL12" s="40"/>
      <c r="AM12" s="40"/>
    </row>
    <row r="13" spans="1:40" ht="18" customHeight="1" x14ac:dyDescent="0.4">
      <c r="A13" s="33">
        <v>3</v>
      </c>
      <c r="B13" s="34" t="s">
        <v>20</v>
      </c>
      <c r="C13" s="35" t="s">
        <v>23</v>
      </c>
      <c r="D13" s="36" t="s">
        <v>23</v>
      </c>
      <c r="E13" s="37">
        <v>4</v>
      </c>
      <c r="F13" s="37">
        <v>4</v>
      </c>
      <c r="G13" s="37"/>
      <c r="H13" s="37">
        <v>4</v>
      </c>
      <c r="I13" s="37"/>
      <c r="J13" s="37">
        <v>4</v>
      </c>
      <c r="K13" s="37"/>
      <c r="L13" s="37">
        <v>4</v>
      </c>
      <c r="M13" s="37">
        <v>4</v>
      </c>
      <c r="N13" s="37"/>
      <c r="O13" s="37">
        <v>4</v>
      </c>
      <c r="P13" s="37"/>
      <c r="Q13" s="37">
        <v>4</v>
      </c>
      <c r="R13" s="37"/>
      <c r="S13" s="37">
        <v>4</v>
      </c>
      <c r="T13" s="37">
        <v>4</v>
      </c>
      <c r="U13" s="37"/>
      <c r="V13" s="37">
        <v>4</v>
      </c>
      <c r="W13" s="37"/>
      <c r="X13" s="37">
        <v>4</v>
      </c>
      <c r="Y13" s="37"/>
      <c r="Z13" s="37">
        <v>4</v>
      </c>
      <c r="AA13" s="37">
        <v>4</v>
      </c>
      <c r="AB13" s="37"/>
      <c r="AC13" s="37">
        <v>4</v>
      </c>
      <c r="AD13" s="37"/>
      <c r="AE13" s="37">
        <v>4</v>
      </c>
      <c r="AF13" s="37"/>
      <c r="AG13" s="37"/>
      <c r="AH13" s="37"/>
      <c r="AI13" s="37"/>
      <c r="AJ13" s="38">
        <f t="shared" si="0"/>
        <v>64</v>
      </c>
      <c r="AK13" s="39">
        <f>IF($AK$3="４週",AJ13/4,AJ13/(DAY(EOMONTH($E$9,0))/7))</f>
        <v>16</v>
      </c>
      <c r="AL13" s="40"/>
      <c r="AM13" s="40"/>
    </row>
    <row r="14" spans="1:40" ht="18" customHeight="1" x14ac:dyDescent="0.4">
      <c r="A14" s="33">
        <v>4</v>
      </c>
      <c r="B14" s="34" t="s">
        <v>68</v>
      </c>
      <c r="C14" s="35" t="s">
        <v>24</v>
      </c>
      <c r="D14" s="36" t="s">
        <v>24</v>
      </c>
      <c r="E14" s="37">
        <v>4</v>
      </c>
      <c r="F14" s="37">
        <v>4</v>
      </c>
      <c r="G14" s="37"/>
      <c r="H14" s="37">
        <v>4</v>
      </c>
      <c r="I14" s="37">
        <v>4</v>
      </c>
      <c r="J14" s="37"/>
      <c r="K14" s="37">
        <v>4</v>
      </c>
      <c r="L14" s="37">
        <v>4</v>
      </c>
      <c r="M14" s="37">
        <v>4</v>
      </c>
      <c r="N14" s="37"/>
      <c r="O14" s="37">
        <v>4</v>
      </c>
      <c r="P14" s="37">
        <v>4</v>
      </c>
      <c r="Q14" s="37"/>
      <c r="R14" s="37">
        <v>4</v>
      </c>
      <c r="S14" s="37">
        <v>4</v>
      </c>
      <c r="T14" s="37">
        <v>4</v>
      </c>
      <c r="U14" s="37"/>
      <c r="V14" s="37">
        <v>4</v>
      </c>
      <c r="W14" s="37">
        <v>4</v>
      </c>
      <c r="X14" s="37"/>
      <c r="Y14" s="37">
        <v>4</v>
      </c>
      <c r="Z14" s="37">
        <v>4</v>
      </c>
      <c r="AA14" s="37">
        <v>4</v>
      </c>
      <c r="AB14" s="37"/>
      <c r="AC14" s="37">
        <v>4</v>
      </c>
      <c r="AD14" s="37">
        <v>4</v>
      </c>
      <c r="AE14" s="37"/>
      <c r="AF14" s="37">
        <v>4</v>
      </c>
      <c r="AG14" s="37"/>
      <c r="AH14" s="37"/>
      <c r="AI14" s="37"/>
      <c r="AJ14" s="38">
        <f t="shared" si="0"/>
        <v>80</v>
      </c>
      <c r="AK14" s="39">
        <f>IF($AK$3="４週",AJ14/4,AJ14/(DAY(EOMONTH($E$9,0))/7))</f>
        <v>20</v>
      </c>
      <c r="AL14" s="40"/>
      <c r="AM14" s="40"/>
    </row>
    <row r="15" spans="1:40" ht="18" customHeight="1" x14ac:dyDescent="0.4">
      <c r="A15" s="33">
        <v>5</v>
      </c>
      <c r="B15" s="34"/>
      <c r="C15" s="35"/>
      <c r="D15" s="36"/>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8">
        <f t="shared" si="0"/>
        <v>0</v>
      </c>
      <c r="AK15" s="39">
        <f>IF($AK$3="４週",AJ15/4,AJ15/(DAY(EOMONTH($E$9,0))/7))</f>
        <v>0</v>
      </c>
      <c r="AL15" s="40"/>
      <c r="AM15" s="40"/>
    </row>
    <row r="16" spans="1:40" ht="18" customHeight="1" x14ac:dyDescent="0.4">
      <c r="A16" s="33">
        <v>6</v>
      </c>
      <c r="B16" s="34"/>
      <c r="C16" s="35"/>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8">
        <f t="shared" si="0"/>
        <v>0</v>
      </c>
      <c r="AK16" s="39">
        <f>IF($AK$3="４週",AJ16/4,AJ16/(DAY(EOMONTH($E$9,0))/7))</f>
        <v>0</v>
      </c>
      <c r="AL16" s="40"/>
      <c r="AM16" s="40"/>
    </row>
    <row r="17" spans="1:39" ht="18" customHeight="1" x14ac:dyDescent="0.4">
      <c r="A17" s="33">
        <v>7</v>
      </c>
      <c r="B17" s="34"/>
      <c r="C17" s="35"/>
      <c r="D17" s="36"/>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f t="shared" si="0"/>
        <v>0</v>
      </c>
      <c r="AK17" s="39">
        <f>IF($AK$3="４週",AJ17/4,AJ17/(DAY(EOMONTH($E$9,0))/7))</f>
        <v>0</v>
      </c>
      <c r="AL17" s="40"/>
      <c r="AM17" s="40"/>
    </row>
    <row r="18" spans="1:39" ht="18" customHeight="1" x14ac:dyDescent="0.4">
      <c r="A18" s="33">
        <v>8</v>
      </c>
      <c r="B18" s="34"/>
      <c r="C18" s="35"/>
      <c r="D18" s="36"/>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8">
        <f t="shared" si="0"/>
        <v>0</v>
      </c>
      <c r="AK18" s="39">
        <f>IF($AK$3="４週",AJ18/4,AJ18/(DAY(EOMONTH($E$9,0))/7))</f>
        <v>0</v>
      </c>
      <c r="AL18" s="40"/>
      <c r="AM18" s="40"/>
    </row>
    <row r="19" spans="1:39" ht="18" customHeight="1" x14ac:dyDescent="0.4">
      <c r="A19" s="33">
        <v>9</v>
      </c>
      <c r="B19" s="34"/>
      <c r="C19" s="35"/>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8">
        <f t="shared" si="0"/>
        <v>0</v>
      </c>
      <c r="AK19" s="39">
        <f>IF($AK$3="４週",AJ19/4,AJ19/(DAY(EOMONTH($E$9,0))/7))</f>
        <v>0</v>
      </c>
      <c r="AL19" s="40"/>
      <c r="AM19" s="40"/>
    </row>
    <row r="20" spans="1:39" ht="18" customHeight="1" x14ac:dyDescent="0.4">
      <c r="A20" s="33">
        <v>10</v>
      </c>
      <c r="B20" s="34"/>
      <c r="C20" s="35"/>
      <c r="D20" s="36"/>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8">
        <f t="shared" si="0"/>
        <v>0</v>
      </c>
      <c r="AK20" s="39">
        <f>IF($AK$3="４週",AJ20/4,AJ20/(DAY(EOMONTH($E$9,0))/7))</f>
        <v>0</v>
      </c>
      <c r="AL20" s="40"/>
      <c r="AM20" s="40"/>
    </row>
    <row r="21" spans="1:39" ht="18" customHeight="1" x14ac:dyDescent="0.4">
      <c r="A21" s="33">
        <v>11</v>
      </c>
      <c r="B21" s="34"/>
      <c r="C21" s="35"/>
      <c r="D21" s="36"/>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8">
        <f t="shared" si="0"/>
        <v>0</v>
      </c>
      <c r="AK21" s="39">
        <f>IF($AK$3="４週",AJ21/4,AJ21/(DAY(EOMONTH($E$9,0))/7))</f>
        <v>0</v>
      </c>
      <c r="AL21" s="40"/>
      <c r="AM21" s="40"/>
    </row>
    <row r="22" spans="1:39" ht="18" customHeight="1" x14ac:dyDescent="0.4">
      <c r="A22" s="33">
        <v>12</v>
      </c>
      <c r="B22" s="34"/>
      <c r="C22" s="35"/>
      <c r="D22" s="36"/>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8">
        <f t="shared" si="0"/>
        <v>0</v>
      </c>
      <c r="AK22" s="39">
        <f>IF($AK$3="４週",AJ22/4,AJ22/(DAY(EOMONTH($E$9,0))/7))</f>
        <v>0</v>
      </c>
      <c r="AL22" s="40"/>
      <c r="AM22" s="40"/>
    </row>
    <row r="23" spans="1:39" ht="18" customHeight="1" x14ac:dyDescent="0.4">
      <c r="A23" s="33">
        <v>13</v>
      </c>
      <c r="B23" s="34"/>
      <c r="C23" s="35"/>
      <c r="D23" s="36"/>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f t="shared" si="0"/>
        <v>0</v>
      </c>
      <c r="AK23" s="39">
        <f>IF($AK$3="４週",AJ23/4,AJ23/(DAY(EOMONTH($E$9,0))/7))</f>
        <v>0</v>
      </c>
      <c r="AL23" s="40"/>
      <c r="AM23" s="40"/>
    </row>
    <row r="24" spans="1:39" ht="18" customHeight="1" x14ac:dyDescent="0.4">
      <c r="A24" s="33">
        <v>14</v>
      </c>
      <c r="B24" s="34"/>
      <c r="C24" s="35"/>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f t="shared" si="0"/>
        <v>0</v>
      </c>
      <c r="AK24" s="39">
        <f>IF($AK$3="４週",AJ24/4,AJ24/(DAY(EOMONTH($E$9,0))/7))</f>
        <v>0</v>
      </c>
      <c r="AL24" s="40"/>
      <c r="AM24" s="40"/>
    </row>
    <row r="25" spans="1:39" ht="18" customHeight="1" x14ac:dyDescent="0.4">
      <c r="A25" s="33">
        <v>15</v>
      </c>
      <c r="B25" s="34"/>
      <c r="C25" s="35"/>
      <c r="D25" s="36"/>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8">
        <f t="shared" si="0"/>
        <v>0</v>
      </c>
      <c r="AK25" s="39">
        <f>IF($AK$3="４週",AJ25/4,AJ25/(DAY(EOMONTH($E$9,0))/7))</f>
        <v>0</v>
      </c>
      <c r="AL25" s="40"/>
      <c r="AM25" s="40"/>
    </row>
    <row r="26" spans="1:39" ht="18" customHeight="1" x14ac:dyDescent="0.4">
      <c r="A26" s="33">
        <v>16</v>
      </c>
      <c r="B26" s="34"/>
      <c r="C26" s="35"/>
      <c r="D26" s="36"/>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8">
        <f t="shared" si="0"/>
        <v>0</v>
      </c>
      <c r="AK26" s="39">
        <f>IF($AK$3="４週",AJ26/4,AJ26/(DAY(EOMONTH($E$9,0))/7))</f>
        <v>0</v>
      </c>
      <c r="AL26" s="40"/>
      <c r="AM26" s="40"/>
    </row>
    <row r="27" spans="1:39" ht="18" customHeight="1" x14ac:dyDescent="0.4">
      <c r="A27" s="33">
        <v>17</v>
      </c>
      <c r="B27" s="34"/>
      <c r="C27" s="35"/>
      <c r="D27" s="36"/>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8">
        <f t="shared" si="0"/>
        <v>0</v>
      </c>
      <c r="AK27" s="39">
        <f>IF($AK$3="４週",AJ27/4,AJ27/(DAY(EOMONTH($E$9,0))/7))</f>
        <v>0</v>
      </c>
      <c r="AL27" s="40"/>
      <c r="AM27" s="40"/>
    </row>
    <row r="28" spans="1:39" ht="18" customHeight="1" x14ac:dyDescent="0.4">
      <c r="A28" s="33">
        <v>18</v>
      </c>
      <c r="B28" s="34"/>
      <c r="C28" s="35"/>
      <c r="D28" s="36"/>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8">
        <f t="shared" si="0"/>
        <v>0</v>
      </c>
      <c r="AK28" s="39">
        <f>IF($AK$3="４週",AJ28/4,AJ28/(DAY(EOMONTH($E$9,0))/7))</f>
        <v>0</v>
      </c>
      <c r="AL28" s="40"/>
      <c r="AM28" s="40"/>
    </row>
    <row r="29" spans="1:39" ht="18" customHeight="1" x14ac:dyDescent="0.4">
      <c r="A29" s="33">
        <v>19</v>
      </c>
      <c r="B29" s="34"/>
      <c r="C29" s="35"/>
      <c r="D29" s="36"/>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8">
        <f t="shared" si="0"/>
        <v>0</v>
      </c>
      <c r="AK29" s="39">
        <f>IF($AK$3="４週",AJ29/4,AJ29/(DAY(EOMONTH($E$9,0))/7))</f>
        <v>0</v>
      </c>
      <c r="AL29" s="40"/>
      <c r="AM29" s="40"/>
    </row>
    <row r="30" spans="1:39" ht="18" customHeight="1" x14ac:dyDescent="0.4">
      <c r="A30" s="33">
        <v>20</v>
      </c>
      <c r="B30" s="34"/>
      <c r="C30" s="35"/>
      <c r="D30" s="36"/>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8">
        <f t="shared" si="0"/>
        <v>0</v>
      </c>
      <c r="AK30" s="39">
        <f>IF($AK$3="４週",AJ30/4,AJ30/(DAY(EOMONTH($E$9,0))/7))</f>
        <v>0</v>
      </c>
      <c r="AL30" s="40"/>
      <c r="AM30" s="40"/>
    </row>
    <row r="31" spans="1:39" ht="18" customHeight="1" x14ac:dyDescent="0.4">
      <c r="A31" s="24" t="s">
        <v>25</v>
      </c>
      <c r="B31" s="41"/>
      <c r="C31" s="41"/>
      <c r="D31" s="43"/>
      <c r="E31" s="42">
        <f>+SUM(E11:E30)</f>
        <v>20</v>
      </c>
      <c r="F31" s="42">
        <f t="shared" ref="F31:AI31" si="1">+SUM(F11:F30)</f>
        <v>20</v>
      </c>
      <c r="G31" s="42">
        <f t="shared" si="1"/>
        <v>4</v>
      </c>
      <c r="H31" s="42">
        <f t="shared" si="1"/>
        <v>20</v>
      </c>
      <c r="I31" s="42">
        <f t="shared" si="1"/>
        <v>20</v>
      </c>
      <c r="J31" s="42">
        <f t="shared" si="1"/>
        <v>12</v>
      </c>
      <c r="K31" s="42">
        <f t="shared" si="1"/>
        <v>4</v>
      </c>
      <c r="L31" s="42">
        <f t="shared" si="1"/>
        <v>20</v>
      </c>
      <c r="M31" s="42">
        <f t="shared" si="1"/>
        <v>20</v>
      </c>
      <c r="N31" s="42">
        <f t="shared" si="1"/>
        <v>4</v>
      </c>
      <c r="O31" s="42">
        <f t="shared" si="1"/>
        <v>20</v>
      </c>
      <c r="P31" s="42">
        <f t="shared" si="1"/>
        <v>20</v>
      </c>
      <c r="Q31" s="42">
        <f t="shared" si="1"/>
        <v>12</v>
      </c>
      <c r="R31" s="42">
        <f t="shared" si="1"/>
        <v>4</v>
      </c>
      <c r="S31" s="42">
        <f t="shared" si="1"/>
        <v>20</v>
      </c>
      <c r="T31" s="42">
        <f t="shared" si="1"/>
        <v>20</v>
      </c>
      <c r="U31" s="42">
        <f t="shared" si="1"/>
        <v>4</v>
      </c>
      <c r="V31" s="42">
        <f t="shared" si="1"/>
        <v>20</v>
      </c>
      <c r="W31" s="42">
        <f t="shared" si="1"/>
        <v>20</v>
      </c>
      <c r="X31" s="42">
        <f t="shared" si="1"/>
        <v>4</v>
      </c>
      <c r="Y31" s="42">
        <f t="shared" si="1"/>
        <v>12</v>
      </c>
      <c r="Z31" s="42">
        <f t="shared" si="1"/>
        <v>20</v>
      </c>
      <c r="AA31" s="42">
        <f t="shared" si="1"/>
        <v>12</v>
      </c>
      <c r="AB31" s="42">
        <f t="shared" si="1"/>
        <v>12</v>
      </c>
      <c r="AC31" s="42">
        <f t="shared" si="1"/>
        <v>20</v>
      </c>
      <c r="AD31" s="42">
        <f t="shared" si="1"/>
        <v>20</v>
      </c>
      <c r="AE31" s="42">
        <f t="shared" si="1"/>
        <v>4</v>
      </c>
      <c r="AF31" s="42">
        <f t="shared" si="1"/>
        <v>12</v>
      </c>
      <c r="AG31" s="42">
        <f t="shared" si="1"/>
        <v>0</v>
      </c>
      <c r="AH31" s="42">
        <f t="shared" si="1"/>
        <v>0</v>
      </c>
      <c r="AI31" s="42">
        <f t="shared" si="1"/>
        <v>0</v>
      </c>
      <c r="AJ31" s="38">
        <f t="shared" si="0"/>
        <v>400</v>
      </c>
      <c r="AK31" s="39">
        <f>IF($AK$3="４週",AJ31/4,AJ31/(DAY(EOMONTH($E$9,0))/7))</f>
        <v>100</v>
      </c>
      <c r="AL31" s="21"/>
      <c r="AM31" s="21"/>
    </row>
    <row r="32" spans="1:39" ht="18" customHeight="1" x14ac:dyDescent="0.4">
      <c r="A32" s="41" t="s">
        <v>26</v>
      </c>
      <c r="B32" s="41"/>
      <c r="C32" s="41"/>
      <c r="D32" s="43"/>
      <c r="E32" s="44">
        <v>12</v>
      </c>
      <c r="F32" s="44">
        <v>20</v>
      </c>
      <c r="G32" s="44">
        <v>12</v>
      </c>
      <c r="H32" s="44">
        <v>20</v>
      </c>
      <c r="I32" s="44">
        <v>12</v>
      </c>
      <c r="J32" s="44">
        <v>20</v>
      </c>
      <c r="K32" s="44">
        <v>12</v>
      </c>
      <c r="L32" s="44">
        <v>20</v>
      </c>
      <c r="M32" s="44">
        <v>12</v>
      </c>
      <c r="N32" s="44">
        <v>20</v>
      </c>
      <c r="O32" s="44">
        <v>12</v>
      </c>
      <c r="P32" s="44">
        <v>20</v>
      </c>
      <c r="Q32" s="44">
        <v>12</v>
      </c>
      <c r="R32" s="44">
        <v>20</v>
      </c>
      <c r="S32" s="44">
        <v>12</v>
      </c>
      <c r="T32" s="44">
        <v>20</v>
      </c>
      <c r="U32" s="44">
        <v>12</v>
      </c>
      <c r="V32" s="44">
        <v>20</v>
      </c>
      <c r="W32" s="44">
        <v>12</v>
      </c>
      <c r="X32" s="44">
        <v>20</v>
      </c>
      <c r="Y32" s="44">
        <v>12</v>
      </c>
      <c r="Z32" s="44">
        <v>20</v>
      </c>
      <c r="AA32" s="44">
        <v>12</v>
      </c>
      <c r="AB32" s="44">
        <v>20</v>
      </c>
      <c r="AC32" s="44">
        <v>12</v>
      </c>
      <c r="AD32" s="44">
        <v>20</v>
      </c>
      <c r="AE32" s="44">
        <v>12</v>
      </c>
      <c r="AF32" s="44">
        <v>20</v>
      </c>
      <c r="AG32" s="44">
        <v>12</v>
      </c>
      <c r="AH32" s="44">
        <v>20</v>
      </c>
      <c r="AI32" s="44">
        <v>20</v>
      </c>
      <c r="AJ32" s="42"/>
      <c r="AK32" s="45"/>
      <c r="AL32" s="21"/>
      <c r="AM32" s="21"/>
    </row>
    <row r="33" spans="1:43" ht="15" customHeight="1" x14ac:dyDescent="0.4">
      <c r="A33" s="20"/>
      <c r="B33" s="20"/>
      <c r="C33" s="20"/>
      <c r="D33" s="20"/>
      <c r="E33" s="2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20"/>
      <c r="AL33" s="20"/>
      <c r="AM33" s="5"/>
    </row>
    <row r="34" spans="1:43" ht="15" customHeight="1" x14ac:dyDescent="0.4">
      <c r="A34" s="20"/>
      <c r="B34" s="20"/>
      <c r="C34" s="20"/>
      <c r="D34" s="20"/>
      <c r="E34" s="20"/>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20"/>
      <c r="AL34" s="20"/>
      <c r="AM34" s="5"/>
    </row>
    <row r="35" spans="1:43" ht="15" customHeight="1" x14ac:dyDescent="0.4">
      <c r="A35" s="20"/>
      <c r="B35" s="20"/>
      <c r="C35" s="20"/>
      <c r="D35" s="20"/>
      <c r="E35" s="20"/>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20"/>
      <c r="AL35" s="20"/>
      <c r="AM35" s="5"/>
    </row>
    <row r="36" spans="1:43" ht="15" customHeight="1" x14ac:dyDescent="0.4">
      <c r="A36" s="20"/>
      <c r="B36" s="20"/>
      <c r="C36" s="20"/>
      <c r="D36" s="20"/>
      <c r="E36" s="20"/>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20"/>
      <c r="AL36" s="20"/>
      <c r="AM36" s="5"/>
    </row>
    <row r="37" spans="1:43" ht="21" customHeight="1" x14ac:dyDescent="0.4">
      <c r="A37" s="4" t="s">
        <v>27</v>
      </c>
      <c r="B37" s="20"/>
      <c r="C37" s="20"/>
      <c r="D37" s="20"/>
      <c r="E37" s="20"/>
      <c r="F37" s="20"/>
      <c r="G37" s="46"/>
      <c r="H37" s="46"/>
      <c r="I37" s="46"/>
      <c r="J37" s="46"/>
      <c r="K37" s="46"/>
      <c r="L37" s="46"/>
      <c r="M37" s="46"/>
      <c r="N37" s="46"/>
      <c r="O37" s="46"/>
      <c r="AM37" s="20"/>
      <c r="AN37" s="5"/>
    </row>
    <row r="38" spans="1:43" ht="24.95" customHeight="1" x14ac:dyDescent="0.4">
      <c r="A38" s="22"/>
      <c r="B38" s="22"/>
      <c r="C38" s="22"/>
      <c r="D38" s="47">
        <v>4</v>
      </c>
      <c r="E38" s="47">
        <v>5</v>
      </c>
      <c r="F38" s="48">
        <v>6</v>
      </c>
      <c r="G38" s="48"/>
      <c r="H38" s="48"/>
      <c r="I38" s="48">
        <v>7</v>
      </c>
      <c r="J38" s="48"/>
      <c r="K38" s="48"/>
      <c r="L38" s="48">
        <v>8</v>
      </c>
      <c r="M38" s="48"/>
      <c r="N38" s="48"/>
      <c r="O38" s="48">
        <v>9</v>
      </c>
      <c r="P38" s="48"/>
      <c r="Q38" s="48"/>
      <c r="R38" s="48">
        <v>10</v>
      </c>
      <c r="S38" s="48"/>
      <c r="T38" s="48"/>
      <c r="U38" s="48">
        <v>11</v>
      </c>
      <c r="V38" s="48"/>
      <c r="W38" s="48"/>
      <c r="X38" s="48">
        <v>12</v>
      </c>
      <c r="Y38" s="48"/>
      <c r="Z38" s="48"/>
      <c r="AA38" s="48">
        <v>1</v>
      </c>
      <c r="AB38" s="48"/>
      <c r="AC38" s="48"/>
      <c r="AD38" s="48">
        <v>2</v>
      </c>
      <c r="AE38" s="48"/>
      <c r="AF38" s="48"/>
      <c r="AG38" s="48">
        <v>3</v>
      </c>
      <c r="AH38" s="48"/>
      <c r="AI38" s="48"/>
      <c r="AJ38" s="22" t="s">
        <v>28</v>
      </c>
      <c r="AK38" s="22"/>
      <c r="AL38" s="49" t="s">
        <v>29</v>
      </c>
      <c r="AM38"/>
      <c r="AN38"/>
      <c r="AO38"/>
      <c r="AP38"/>
      <c r="AQ38"/>
    </row>
    <row r="39" spans="1:43" ht="18" customHeight="1" x14ac:dyDescent="0.4">
      <c r="A39" s="50" t="s">
        <v>30</v>
      </c>
      <c r="B39" s="50"/>
      <c r="C39" s="50"/>
      <c r="D39" s="37">
        <v>1400</v>
      </c>
      <c r="E39" s="37">
        <v>1310</v>
      </c>
      <c r="F39" s="51">
        <v>1400</v>
      </c>
      <c r="G39" s="51"/>
      <c r="H39" s="51"/>
      <c r="I39" s="51">
        <v>1470</v>
      </c>
      <c r="J39" s="51"/>
      <c r="K39" s="51"/>
      <c r="L39" s="51">
        <v>1470</v>
      </c>
      <c r="M39" s="51"/>
      <c r="N39" s="51"/>
      <c r="O39" s="51">
        <v>1330</v>
      </c>
      <c r="P39" s="51"/>
      <c r="Q39" s="51"/>
      <c r="R39" s="51">
        <v>1400</v>
      </c>
      <c r="S39" s="51"/>
      <c r="T39" s="51"/>
      <c r="U39" s="51">
        <v>1400</v>
      </c>
      <c r="V39" s="51"/>
      <c r="W39" s="51"/>
      <c r="X39" s="51">
        <v>1330</v>
      </c>
      <c r="Y39" s="51"/>
      <c r="Z39" s="51"/>
      <c r="AA39" s="51">
        <v>1330</v>
      </c>
      <c r="AB39" s="51"/>
      <c r="AC39" s="51"/>
      <c r="AD39" s="51">
        <v>1330</v>
      </c>
      <c r="AE39" s="51"/>
      <c r="AF39" s="51"/>
      <c r="AG39" s="51">
        <v>1400</v>
      </c>
      <c r="AH39" s="51"/>
      <c r="AI39" s="51"/>
      <c r="AJ39" s="52">
        <f>SUM(D39:AI39)</f>
        <v>16570</v>
      </c>
      <c r="AK39" s="52"/>
      <c r="AL39" s="53">
        <f>ROUNDUP(AJ39/AJ40,1)</f>
        <v>70</v>
      </c>
      <c r="AM39"/>
      <c r="AN39"/>
      <c r="AO39"/>
      <c r="AP39"/>
      <c r="AQ39"/>
    </row>
    <row r="40" spans="1:43" ht="18" customHeight="1" x14ac:dyDescent="0.4">
      <c r="A40" s="50" t="s">
        <v>31</v>
      </c>
      <c r="B40" s="50"/>
      <c r="C40" s="50"/>
      <c r="D40" s="37">
        <v>20</v>
      </c>
      <c r="E40" s="37">
        <v>19</v>
      </c>
      <c r="F40" s="51">
        <v>20</v>
      </c>
      <c r="G40" s="51"/>
      <c r="H40" s="51"/>
      <c r="I40" s="51">
        <v>21</v>
      </c>
      <c r="J40" s="51"/>
      <c r="K40" s="51"/>
      <c r="L40" s="51">
        <v>21</v>
      </c>
      <c r="M40" s="51"/>
      <c r="N40" s="51"/>
      <c r="O40" s="51">
        <v>19</v>
      </c>
      <c r="P40" s="51"/>
      <c r="Q40" s="51"/>
      <c r="R40" s="51">
        <v>20</v>
      </c>
      <c r="S40" s="51"/>
      <c r="T40" s="51"/>
      <c r="U40" s="51">
        <v>20</v>
      </c>
      <c r="V40" s="51"/>
      <c r="W40" s="51"/>
      <c r="X40" s="51">
        <v>19</v>
      </c>
      <c r="Y40" s="51"/>
      <c r="Z40" s="51"/>
      <c r="AA40" s="51">
        <v>19</v>
      </c>
      <c r="AB40" s="51"/>
      <c r="AC40" s="51"/>
      <c r="AD40" s="51">
        <v>19</v>
      </c>
      <c r="AE40" s="51"/>
      <c r="AF40" s="51"/>
      <c r="AG40" s="51">
        <v>20</v>
      </c>
      <c r="AH40" s="51"/>
      <c r="AI40" s="51"/>
      <c r="AJ40" s="52">
        <f>+SUM(D40:AI40)</f>
        <v>237</v>
      </c>
      <c r="AK40" s="52"/>
      <c r="AL40" s="54"/>
      <c r="AM40"/>
      <c r="AN40"/>
      <c r="AO40"/>
      <c r="AP40"/>
      <c r="AQ40"/>
    </row>
    <row r="41" spans="1:43" ht="5.0999999999999996" customHeight="1" x14ac:dyDescent="0.4">
      <c r="A41" s="55"/>
      <c r="B41" s="55"/>
      <c r="C41" s="55"/>
      <c r="D41"/>
      <c r="E41"/>
      <c r="F41"/>
      <c r="G41"/>
      <c r="H41"/>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56"/>
      <c r="AK41" s="46"/>
      <c r="AL41" s="20"/>
      <c r="AM41" s="20"/>
      <c r="AN41" s="5"/>
    </row>
    <row r="42" spans="1:43" ht="18" customHeight="1" x14ac:dyDescent="0.4">
      <c r="A42" s="4" t="s">
        <v>32</v>
      </c>
      <c r="B42" s="46"/>
      <c r="D42" s="46"/>
      <c r="E42" s="46"/>
      <c r="F42" s="46"/>
      <c r="G42" s="46"/>
      <c r="H42" s="46"/>
      <c r="I42"/>
      <c r="J42"/>
      <c r="K42"/>
      <c r="L42"/>
      <c r="M42"/>
      <c r="N42"/>
      <c r="O42" s="46"/>
      <c r="P42" s="46"/>
      <c r="Q42" s="46"/>
      <c r="R42" s="46"/>
      <c r="S42" s="46"/>
      <c r="T42" s="46"/>
      <c r="U42" s="46"/>
      <c r="V42" s="46"/>
      <c r="W42" s="20"/>
      <c r="X42" s="46"/>
      <c r="Y42" s="46"/>
      <c r="Z42" s="46"/>
      <c r="AA42" s="46"/>
      <c r="AB42" s="46"/>
      <c r="AC42" s="46"/>
      <c r="AD42" s="46"/>
      <c r="AE42" s="46"/>
      <c r="AF42" s="46"/>
      <c r="AG42" s="46"/>
      <c r="AH42" s="46"/>
      <c r="AI42" s="46"/>
      <c r="AJ42" s="56"/>
      <c r="AK42" s="46"/>
      <c r="AL42" s="20"/>
      <c r="AM42" s="20"/>
      <c r="AN42" s="5"/>
    </row>
    <row r="43" spans="1:43" ht="24.95" customHeight="1" x14ac:dyDescent="0.4">
      <c r="A43" s="22" t="s">
        <v>33</v>
      </c>
      <c r="B43" s="22"/>
      <c r="C43" s="22" t="s">
        <v>20</v>
      </c>
      <c r="D43" s="22"/>
      <c r="E43" s="27" t="s">
        <v>34</v>
      </c>
      <c r="F43" s="27"/>
      <c r="G43" s="27"/>
      <c r="H43" s="27"/>
      <c r="I43"/>
      <c r="J43"/>
      <c r="K43"/>
      <c r="L43"/>
      <c r="M43"/>
      <c r="N43"/>
      <c r="O43"/>
      <c r="P43"/>
      <c r="Q43"/>
      <c r="R43"/>
      <c r="S43"/>
      <c r="T43"/>
      <c r="U43"/>
      <c r="W43" s="20"/>
      <c r="X43" s="46"/>
      <c r="Y43" s="46"/>
      <c r="Z43" s="46"/>
      <c r="AA43" s="46"/>
      <c r="AB43" s="46"/>
      <c r="AC43" s="46"/>
      <c r="AD43" s="46"/>
      <c r="AE43" s="46"/>
      <c r="AF43" s="46"/>
      <c r="AG43" s="46"/>
      <c r="AH43" s="46"/>
      <c r="AI43" s="46"/>
      <c r="AJ43" s="56"/>
      <c r="AK43" s="46"/>
      <c r="AL43" s="20"/>
      <c r="AM43" s="20"/>
      <c r="AN43" s="5"/>
    </row>
    <row r="44" spans="1:43" ht="18" customHeight="1" x14ac:dyDescent="0.4">
      <c r="A44" s="27" t="s">
        <v>36</v>
      </c>
      <c r="B44" s="27"/>
      <c r="C44" s="60">
        <f>ROUNDDOWN(IF(AL39&lt;=60,1,1+ROUNDUP((AL39-60)/40,0)),1)</f>
        <v>2</v>
      </c>
      <c r="D44" s="60"/>
      <c r="E44" s="60">
        <f>ROUNDDOWN(AL39/10,1)</f>
        <v>7</v>
      </c>
      <c r="F44" s="60"/>
      <c r="G44" s="60"/>
      <c r="H44" s="60"/>
      <c r="I44"/>
      <c r="J44"/>
      <c r="K44"/>
      <c r="L44"/>
      <c r="M44"/>
      <c r="N44"/>
      <c r="O44"/>
      <c r="P44"/>
      <c r="Q44"/>
      <c r="R44"/>
      <c r="S44"/>
      <c r="T44"/>
      <c r="U44"/>
      <c r="W44" s="20"/>
      <c r="X44" s="46"/>
      <c r="Y44" s="46"/>
      <c r="Z44" s="46"/>
      <c r="AA44" s="46"/>
      <c r="AB44" s="46"/>
      <c r="AC44" s="46"/>
      <c r="AD44" s="46"/>
      <c r="AE44" s="46"/>
      <c r="AF44" s="46"/>
      <c r="AG44" s="46"/>
      <c r="AH44" s="46"/>
      <c r="AI44" s="46"/>
      <c r="AJ44" s="56"/>
      <c r="AK44" s="46"/>
      <c r="AL44" s="20"/>
      <c r="AM44" s="20"/>
      <c r="AN44" s="5"/>
    </row>
    <row r="45" spans="1:43" ht="5.0999999999999996" customHeight="1" x14ac:dyDescent="0.4">
      <c r="A45" s="55"/>
      <c r="B45" s="55"/>
      <c r="C45" s="55"/>
      <c r="D45" s="55"/>
      <c r="E45" s="55"/>
      <c r="F45" s="55"/>
      <c r="G45" s="55"/>
      <c r="H45" s="55"/>
      <c r="I45" s="55"/>
      <c r="J45" s="46"/>
      <c r="K45" s="46"/>
      <c r="L45" s="46"/>
      <c r="M45" s="56"/>
      <c r="N45" s="46"/>
      <c r="O45" s="46"/>
      <c r="P45" s="46"/>
      <c r="Q45"/>
      <c r="W45" s="20"/>
      <c r="X45" s="46"/>
      <c r="Y45" s="46"/>
      <c r="Z45" s="46"/>
      <c r="AA45" s="46"/>
      <c r="AB45" s="46"/>
      <c r="AC45" s="46"/>
      <c r="AD45" s="46"/>
      <c r="AE45" s="46"/>
      <c r="AF45" s="46"/>
      <c r="AG45" s="46"/>
      <c r="AH45" s="46"/>
      <c r="AI45" s="46"/>
      <c r="AJ45" s="56"/>
      <c r="AK45" s="46"/>
      <c r="AL45" s="20"/>
      <c r="AM45" s="20"/>
      <c r="AN45" s="5"/>
    </row>
    <row r="46" spans="1:43" ht="21" customHeight="1" x14ac:dyDescent="0.4">
      <c r="A46" s="4" t="s">
        <v>37</v>
      </c>
      <c r="B46" s="9"/>
      <c r="C46" s="10"/>
      <c r="D46" s="10"/>
      <c r="E46" s="10"/>
      <c r="F46" s="10"/>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10"/>
      <c r="AM46" s="10"/>
      <c r="AN46" s="5"/>
    </row>
    <row r="47" spans="1:43" ht="24.95" customHeight="1" x14ac:dyDescent="0.4">
      <c r="A47" s="5"/>
      <c r="B47" s="20"/>
      <c r="C47" s="57" t="str">
        <f>IF(VLOOKUP($AK$1,[1]選択肢!$A$1:$J$31,C52,FALSE)=0,"-",VLOOKUP($AK$1,[1]選択肢!$A$1:$J$31,C52,FALSE))</f>
        <v>管理者</v>
      </c>
      <c r="D47" s="58"/>
      <c r="E47" s="61" t="str">
        <f>IF(VLOOKUP($AK$1,[1]選択肢!$A$1:$J$31,E52,FALSE)=0,"-",VLOOKUP($AK$1,[1]選択肢!$A$1:$J$31,E52,FALSE))</f>
        <v>サービス管理責任者</v>
      </c>
      <c r="F47" s="61"/>
      <c r="G47" s="61"/>
      <c r="H47" s="61"/>
      <c r="I47" s="57" t="str">
        <f>IF(VLOOKUP($AK$1,[1]選択肢!$A$1:$J$31,I52,FALSE)=0,"-",VLOOKUP($AK$1,[1]選択肢!$A$1:$J$31,I52,FALSE))</f>
        <v>職業指導員</v>
      </c>
      <c r="J47" s="58"/>
      <c r="K47" s="58"/>
      <c r="L47" s="58"/>
      <c r="M47" s="58"/>
      <c r="N47" s="59"/>
      <c r="O47" s="57" t="str">
        <f>IF(VLOOKUP($AK$1,[1]選択肢!$A$1:$J$31,O52,FALSE)=0,"-",VLOOKUP($AK$1,[1]選択肢!$A$1:$J$31,O52,FALSE))</f>
        <v>生活支援員</v>
      </c>
      <c r="P47" s="58"/>
      <c r="Q47" s="58"/>
      <c r="R47" s="58"/>
      <c r="S47" s="58"/>
      <c r="T47" s="59"/>
      <c r="U47" s="57" t="str">
        <f>IF(VLOOKUP($AK$1,[1]選択肢!$A$1:$J$31,U52,FALSE)=0,"-",VLOOKUP($AK$1,[1]選択肢!$A$1:$J$31,U52,FALSE))</f>
        <v>その他職員</v>
      </c>
      <c r="V47" s="58"/>
      <c r="W47" s="58"/>
      <c r="X47" s="58"/>
      <c r="Y47" s="58"/>
      <c r="Z47" s="59"/>
      <c r="AA47" s="57" t="str">
        <f>IF(VLOOKUP($AK$1,[1]選択肢!$A$1:$J$31,AA52,FALSE)=0,"-",VLOOKUP($AK$1,[1]選択肢!$A$1:$J$31,AA52,FALSE))</f>
        <v>-</v>
      </c>
      <c r="AB47" s="58"/>
      <c r="AC47" s="58"/>
      <c r="AD47" s="58"/>
      <c r="AE47" s="58"/>
      <c r="AF47" s="59"/>
      <c r="AG47" s="61" t="str">
        <f>IF(VLOOKUP($AK$1,[1]選択肢!$A$1:$J$31,AG52,FALSE)=0,"-",VLOOKUP($AK$1,[1]選択肢!$A$1:$J$31,AG52,FALSE))</f>
        <v>-</v>
      </c>
      <c r="AH47" s="61"/>
      <c r="AI47" s="61"/>
      <c r="AJ47" s="61"/>
      <c r="AK47" s="61"/>
      <c r="AL47" s="61" t="str">
        <f>IF(VLOOKUP($AK$1,[1]選択肢!$A$1:$J$31,AL52,FALSE)=0,"-",VLOOKUP($AK$1,[1]選択肢!$A$1:$J$31,AL52,FALSE))</f>
        <v>-</v>
      </c>
      <c r="AM47" s="61"/>
      <c r="AN47" s="5"/>
    </row>
    <row r="48" spans="1:43" ht="18" customHeight="1" x14ac:dyDescent="0.4">
      <c r="A48" s="5"/>
      <c r="B48" s="20"/>
      <c r="C48" s="62" t="s">
        <v>38</v>
      </c>
      <c r="D48" s="62" t="s">
        <v>39</v>
      </c>
      <c r="E48" s="63" t="s">
        <v>38</v>
      </c>
      <c r="F48" s="64" t="s">
        <v>39</v>
      </c>
      <c r="G48" s="64"/>
      <c r="H48" s="64"/>
      <c r="I48" s="65" t="s">
        <v>38</v>
      </c>
      <c r="J48" s="66"/>
      <c r="K48" s="67"/>
      <c r="L48" s="65" t="s">
        <v>39</v>
      </c>
      <c r="M48" s="66"/>
      <c r="N48" s="67"/>
      <c r="O48" s="65" t="s">
        <v>38</v>
      </c>
      <c r="P48" s="66"/>
      <c r="Q48" s="67"/>
      <c r="R48" s="65" t="s">
        <v>39</v>
      </c>
      <c r="S48" s="66"/>
      <c r="T48" s="67"/>
      <c r="U48" s="65" t="s">
        <v>38</v>
      </c>
      <c r="V48" s="66"/>
      <c r="W48" s="67"/>
      <c r="X48" s="65" t="s">
        <v>39</v>
      </c>
      <c r="Y48" s="66"/>
      <c r="Z48" s="67"/>
      <c r="AA48" s="65" t="s">
        <v>38</v>
      </c>
      <c r="AB48" s="66"/>
      <c r="AC48" s="67"/>
      <c r="AD48" s="65" t="s">
        <v>39</v>
      </c>
      <c r="AE48" s="66"/>
      <c r="AF48" s="67"/>
      <c r="AG48" s="65" t="s">
        <v>38</v>
      </c>
      <c r="AH48" s="66"/>
      <c r="AI48" s="67"/>
      <c r="AJ48" s="65" t="s">
        <v>39</v>
      </c>
      <c r="AK48" s="67"/>
      <c r="AL48" s="63" t="s">
        <v>40</v>
      </c>
      <c r="AM48" s="63" t="s">
        <v>41</v>
      </c>
      <c r="AN48" s="5"/>
    </row>
    <row r="49" spans="1:40" ht="18" customHeight="1" x14ac:dyDescent="0.4">
      <c r="A49" s="5"/>
      <c r="B49" s="68" t="s">
        <v>42</v>
      </c>
      <c r="C49" s="63">
        <f>COUNTIFS($B$11:$B$30,C$47,$C$11:$C$30,"A",$D$11:$D$30,"*")</f>
        <v>1</v>
      </c>
      <c r="D49" s="63">
        <f>COUNTIFS($B$11:$B$30,C$47,$C$11:$C$30,"B",$D$11:$D$30,"*")</f>
        <v>0</v>
      </c>
      <c r="E49" s="63">
        <f>COUNTIFS($B$11:$B$30,E$47,$C$11:$C$30,"A",$D$11:$D$30,"*")</f>
        <v>0</v>
      </c>
      <c r="F49" s="65">
        <f>COUNTIFS($B$11:$B$30,E$47,$C$11:$C$30,"B",$D$11:$D$30,"*")</f>
        <v>0</v>
      </c>
      <c r="G49" s="66"/>
      <c r="H49" s="67"/>
      <c r="I49" s="65">
        <f>COUNTIFS($B$11:$B$30,I$47,$C$11:$C$30,"A",$D$11:$D$30,"*")</f>
        <v>0</v>
      </c>
      <c r="J49" s="66"/>
      <c r="K49" s="67"/>
      <c r="L49" s="65">
        <f>COUNTIFS($B$11:$B$30,I$47,$C$11:$C$30,"B",$D$11:$D$30,"*")</f>
        <v>1</v>
      </c>
      <c r="M49" s="66"/>
      <c r="N49" s="67"/>
      <c r="O49" s="65">
        <f>COUNTIFS($B$11:$B$30,O$47,$C$11:$C$30,"A",$D$11:$D$30,"*")</f>
        <v>0</v>
      </c>
      <c r="P49" s="66"/>
      <c r="Q49" s="67"/>
      <c r="R49" s="65">
        <f>COUNTIFS($B$11:$B$30,O$47,$C$11:$C$30,"B",$D$11:$D$30,"*")</f>
        <v>0</v>
      </c>
      <c r="S49" s="66"/>
      <c r="T49" s="67"/>
      <c r="U49" s="65">
        <f>COUNTIFS($B$11:$B$30,U$47,$C$11:$C$30,"A",$D$11:$D$30,"*")</f>
        <v>0</v>
      </c>
      <c r="V49" s="66"/>
      <c r="W49" s="67"/>
      <c r="X49" s="65">
        <f>COUNTIFS($B$11:$B$30,U$47,$C$11:$C$30,"B",$D$11:$D$30,"*")</f>
        <v>0</v>
      </c>
      <c r="Y49" s="66"/>
      <c r="Z49" s="67"/>
      <c r="AA49" s="65">
        <f>COUNTIFS($B$11:$B$30,AA$47,$C$11:$C$30,"A",$D$11:$D$30,"*")</f>
        <v>0</v>
      </c>
      <c r="AB49" s="66"/>
      <c r="AC49" s="67"/>
      <c r="AD49" s="65">
        <f>COUNTIFS($B$11:$B$30,AA$47,$C$11:$C$30,"B",$D$11:$D$30,"*")</f>
        <v>0</v>
      </c>
      <c r="AE49" s="66"/>
      <c r="AF49" s="67"/>
      <c r="AG49" s="65">
        <f>COUNTIFS($B$11:$B$30,AG$47,$C$11:$C$30,"A",$D$11:$D$30,"*")</f>
        <v>0</v>
      </c>
      <c r="AH49" s="66"/>
      <c r="AI49" s="67"/>
      <c r="AJ49" s="65">
        <f>COUNTIFS($B$11:$B$30,AG$47,$C$11:$C$30,"B",$D$11:$D$30,"*")</f>
        <v>0</v>
      </c>
      <c r="AK49" s="67"/>
      <c r="AL49" s="63">
        <f>COUNTIFS($B$11:$B$30,AL$47,$C$11:$C$30,"A",$D$11:$D$30,"*")</f>
        <v>0</v>
      </c>
      <c r="AM49" s="63">
        <f>COUNTIFS($B$11:$B$30,AL$47,$C$11:$C$30,"B",$D$11:$D$30,"*")</f>
        <v>0</v>
      </c>
      <c r="AN49" s="5"/>
    </row>
    <row r="50" spans="1:40" ht="18" customHeight="1" x14ac:dyDescent="0.4">
      <c r="A50" s="5"/>
      <c r="B50" s="49" t="s">
        <v>43</v>
      </c>
      <c r="C50" s="63">
        <f>COUNTIFS($B$11:$B$30,C$47,$C$11:$C$30,"C",$D$11:$D$30,"*")</f>
        <v>0</v>
      </c>
      <c r="D50" s="63">
        <f>COUNTIFS($B$11:$B$30,C$47,$C$11:$C$30,"D",$D$11:$D$30,"*")</f>
        <v>0</v>
      </c>
      <c r="E50" s="63">
        <f>COUNTIFS($B$11:$B$30,E$47,$C$11:$C$30,"C",$D$11:$D$30,"*")</f>
        <v>1</v>
      </c>
      <c r="F50" s="65">
        <f>COUNTIFS($B$11:$B$30,E$47,$C$11:$C$30,"D",$D$11:$D$30,"*")</f>
        <v>0</v>
      </c>
      <c r="G50" s="66"/>
      <c r="H50" s="67"/>
      <c r="I50" s="65">
        <f>COUNTIFS($B$11:$B$30,I$47,$C$11:$C$30,"C",$D$11:$D$30,"*")</f>
        <v>0</v>
      </c>
      <c r="J50" s="66"/>
      <c r="K50" s="67"/>
      <c r="L50" s="65">
        <f>COUNTIFS($B$11:$B$30,I$47,$C$11:$C$30,"D",$D$11:$D$30,"*")</f>
        <v>0</v>
      </c>
      <c r="M50" s="66"/>
      <c r="N50" s="67"/>
      <c r="O50" s="65">
        <f>COUNTIFS($B$11:$B$30,O$47,$C$11:$C$30,"C",$D$11:$D$30,"*")</f>
        <v>0</v>
      </c>
      <c r="P50" s="66"/>
      <c r="Q50" s="67"/>
      <c r="R50" s="65">
        <f>COUNTIFS($B$11:$B$30,O$47,$C$11:$C$30,"D",$D$11:$D$30,"*")</f>
        <v>1</v>
      </c>
      <c r="S50" s="66"/>
      <c r="T50" s="67"/>
      <c r="U50" s="65">
        <f>COUNTIFS($B$11:$B$30,U$47,$C$11:$C$30,"C",$D$11:$D$30,"*")</f>
        <v>0</v>
      </c>
      <c r="V50" s="66"/>
      <c r="W50" s="67"/>
      <c r="X50" s="65">
        <f>COUNTIFS($B$11:$B$30,U$47,$C$11:$C$30,"D",$D$11:$D$30,"*")</f>
        <v>0</v>
      </c>
      <c r="Y50" s="66"/>
      <c r="Z50" s="67"/>
      <c r="AA50" s="65">
        <f>COUNTIFS($B$11:$B$30,AA$47,$C$11:$C$30,"C",$D$11:$D$30,"*")</f>
        <v>0</v>
      </c>
      <c r="AB50" s="66"/>
      <c r="AC50" s="67"/>
      <c r="AD50" s="65">
        <f>COUNTIFS($B$11:$B$30,AA$47,$C$11:$C$30,"D",$D$11:$D$30,"*")</f>
        <v>0</v>
      </c>
      <c r="AE50" s="66"/>
      <c r="AF50" s="67"/>
      <c r="AG50" s="65">
        <f>COUNTIFS($B$11:$B$30,AG$47,$C$11:$C$30,"C",$D$11:$D$30,"*")</f>
        <v>0</v>
      </c>
      <c r="AH50" s="66"/>
      <c r="AI50" s="67"/>
      <c r="AJ50" s="65">
        <f>COUNTIFS($B$11:$B$30,AG$47,$C$11:$C$30,"D",$D$11:$D$30,"*")</f>
        <v>0</v>
      </c>
      <c r="AK50" s="67"/>
      <c r="AL50" s="63">
        <f>COUNTIFS($B$11:$B$30,AL$47,$C$11:$C$30,"C",$D$11:$D$30,"*")</f>
        <v>0</v>
      </c>
      <c r="AM50" s="63">
        <f>COUNTIFS($B$11:$B$30,AL$47,$C$11:$C$30,"D",$D$11:$D$30,"*")</f>
        <v>0</v>
      </c>
      <c r="AN50" s="5"/>
    </row>
    <row r="51" spans="1:40" ht="24.95" customHeight="1" x14ac:dyDescent="0.4">
      <c r="A51" s="5"/>
      <c r="B51" s="49" t="s">
        <v>44</v>
      </c>
      <c r="C51" s="57">
        <f>IF($AK$3="４週",SUMIFS($AJ$11:$AJ$30,$B$11:$B$30,C47)/4/$AH$5,IF($AK$3="歴月",SUMIFS($AJ$11:$AJ$30,$B$11:$B$30,C47)/$AL$5,"記載する期間を選択してください"))</f>
        <v>1</v>
      </c>
      <c r="D51" s="59"/>
      <c r="E51" s="57">
        <f>IF($AK$3="４週",SUMIFS($AJ$11:$AJ$30,$B$11:$B$30,E47)/4/$AH$5,IF($AK$3="歴月",SUMIFS($AJ$11:$AJ$30,$B$11:$B$30,E47)/$AL$5,"記載する期間を選択してください"))</f>
        <v>0.4</v>
      </c>
      <c r="F51" s="58"/>
      <c r="G51" s="58"/>
      <c r="H51" s="59"/>
      <c r="I51" s="57">
        <f>IF($AK$3="４週",SUMIFS($AJ$11:$AJ$30,$B$11:$B$30,I47)/4/$AH$5,IF($AK$3="歴月",SUMIFS($AJ$11:$AJ$30,$B$11:$B$30,I47)/$AL$5,"記載する期間を選択してください"))</f>
        <v>0.6</v>
      </c>
      <c r="J51" s="58"/>
      <c r="K51" s="58"/>
      <c r="L51" s="58"/>
      <c r="M51" s="58"/>
      <c r="N51" s="59"/>
      <c r="O51" s="57">
        <f>IF($AK$3="４週",SUMIFS($AJ$11:$AJ$30,$B$11:$B$30,O47)/4/$AH$5,IF($AK$3="歴月",SUMIFS($AJ$11:$AJ$30,$B$11:$B$30,O47)/$AL$5,"記載する期間を選択してください"))</f>
        <v>0.5</v>
      </c>
      <c r="P51" s="58"/>
      <c r="Q51" s="58"/>
      <c r="R51" s="58"/>
      <c r="S51" s="58"/>
      <c r="T51" s="59"/>
      <c r="U51" s="57">
        <f>IF($AK$3="４週",SUMIFS($AJ$11:$AJ$30,$B$11:$B$30,U47)/4/$AH$5,IF($AK$3="歴月",SUMIFS($AJ$11:$AJ$30,$B$11:$B$30,U47)/$AL$5,"記載する期間を選択してください"))</f>
        <v>0</v>
      </c>
      <c r="V51" s="58"/>
      <c r="W51" s="58"/>
      <c r="X51" s="58"/>
      <c r="Y51" s="58"/>
      <c r="Z51" s="59"/>
      <c r="AA51" s="57">
        <f>IF($AK$3="４週",SUMIFS($AJ$11:$AJ$30,$B$11:$B$30,AA47)/4/$AH$5,IF($AK$3="歴月",SUMIFS($AJ$11:$AJ$30,$B$11:$B$30,AA47)/$AL$5,"記載する期間を選択してください"))</f>
        <v>0</v>
      </c>
      <c r="AB51" s="58"/>
      <c r="AC51" s="58"/>
      <c r="AD51" s="58"/>
      <c r="AE51" s="58"/>
      <c r="AF51" s="59"/>
      <c r="AG51" s="57">
        <f>IF($AK$3="４週",SUMIFS($AJ$11:$AJ$30,$B$11:$B$30,AG47)/4/$AH$5,IF($AK$3="歴月",SUMIFS($AJ$11:$AJ$30,$B$11:$B$30,AG47)/$AL$5,"記載する期間を選択してください"))</f>
        <v>0</v>
      </c>
      <c r="AH51" s="58"/>
      <c r="AI51" s="58"/>
      <c r="AJ51" s="58"/>
      <c r="AK51" s="59"/>
      <c r="AL51" s="57">
        <f>IF($AK$3="４週",SUMIFS($AJ$11:$AJ$30,$B$11:$B$30,AL47)/4/$AH$5,IF($AK$3="歴月",SUMIFS($AJ$11:$AJ$30,$B$11:$B$30,AL47)/$AL$5,"記載する期間を選択してください"))</f>
        <v>0</v>
      </c>
      <c r="AM51" s="59"/>
      <c r="AN51" s="5"/>
    </row>
    <row r="52" spans="1:40" ht="5.0999999999999996" customHeight="1" x14ac:dyDescent="0.4">
      <c r="A52" s="5"/>
      <c r="B52" s="9"/>
      <c r="C52" s="69">
        <v>2</v>
      </c>
      <c r="D52" s="69"/>
      <c r="E52" s="69">
        <v>3</v>
      </c>
      <c r="F52" s="69"/>
      <c r="G52" s="69"/>
      <c r="H52" s="69"/>
      <c r="I52" s="69">
        <v>4</v>
      </c>
      <c r="J52" s="69"/>
      <c r="K52" s="69"/>
      <c r="L52" s="69"/>
      <c r="M52" s="69"/>
      <c r="N52" s="69"/>
      <c r="O52" s="69">
        <v>5</v>
      </c>
      <c r="P52" s="69"/>
      <c r="Q52" s="69"/>
      <c r="R52" s="69"/>
      <c r="S52" s="69"/>
      <c r="T52" s="69"/>
      <c r="U52" s="69">
        <v>6</v>
      </c>
      <c r="V52" s="69"/>
      <c r="W52" s="69"/>
      <c r="X52" s="69"/>
      <c r="Y52" s="69"/>
      <c r="Z52" s="69"/>
      <c r="AA52" s="69">
        <v>7</v>
      </c>
      <c r="AB52" s="69"/>
      <c r="AC52" s="69"/>
      <c r="AD52" s="69"/>
      <c r="AE52" s="69"/>
      <c r="AF52" s="69"/>
      <c r="AG52" s="69">
        <v>8</v>
      </c>
      <c r="AH52" s="69"/>
      <c r="AI52" s="69"/>
      <c r="AJ52" s="69"/>
      <c r="AK52" s="69"/>
      <c r="AL52" s="69">
        <v>9</v>
      </c>
      <c r="AM52" s="70"/>
      <c r="AN52" s="5"/>
    </row>
    <row r="53" spans="1:40" ht="15" customHeight="1" x14ac:dyDescent="0.4">
      <c r="A53" s="46" t="s">
        <v>45</v>
      </c>
      <c r="B53" s="71"/>
      <c r="C53" s="72"/>
      <c r="D53" s="72"/>
      <c r="E53" s="72"/>
      <c r="F53" s="73"/>
      <c r="G53" s="72"/>
      <c r="H53" s="69"/>
      <c r="I53" s="69"/>
      <c r="J53" s="69"/>
      <c r="K53" s="69"/>
      <c r="L53" s="69"/>
      <c r="M53" s="69"/>
      <c r="N53" s="69"/>
      <c r="O53" s="69"/>
      <c r="P53" s="69"/>
      <c r="Q53" s="69"/>
      <c r="R53" s="69">
        <v>6</v>
      </c>
      <c r="S53" s="69"/>
      <c r="T53" s="69"/>
      <c r="U53" s="69"/>
      <c r="V53" s="69"/>
      <c r="W53" s="69"/>
      <c r="X53" s="69">
        <v>7</v>
      </c>
      <c r="Y53" s="69"/>
      <c r="Z53" s="69"/>
      <c r="AA53" s="69"/>
      <c r="AB53" s="69"/>
      <c r="AC53" s="69"/>
      <c r="AD53" s="69">
        <v>8</v>
      </c>
      <c r="AE53" s="69"/>
      <c r="AF53" s="69"/>
      <c r="AG53" s="74"/>
      <c r="AH53" s="74"/>
      <c r="AI53" s="74"/>
      <c r="AJ53" s="74">
        <v>9</v>
      </c>
      <c r="AK53" s="75"/>
      <c r="AL53" s="75"/>
      <c r="AM53" s="5"/>
    </row>
    <row r="54" spans="1:40" s="46" customFormat="1" ht="15" customHeight="1" x14ac:dyDescent="0.4">
      <c r="A54" s="46" t="s">
        <v>46</v>
      </c>
      <c r="B54" s="55"/>
      <c r="C54" s="55"/>
      <c r="D54" s="55"/>
      <c r="E54" s="55"/>
      <c r="F54" s="55"/>
      <c r="G54" s="5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0" s="46" customFormat="1" ht="15" customHeight="1" x14ac:dyDescent="0.4">
      <c r="A55" s="46" t="s">
        <v>47</v>
      </c>
      <c r="B55" s="55"/>
      <c r="C55" s="55"/>
      <c r="D55" s="55"/>
      <c r="E55" s="55"/>
      <c r="F55" s="55"/>
      <c r="G55" s="55"/>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0" s="46" customFormat="1" ht="15" customHeight="1" x14ac:dyDescent="0.4">
      <c r="A56" s="46" t="s">
        <v>48</v>
      </c>
      <c r="B56" s="55"/>
      <c r="C56" s="55"/>
      <c r="D56" s="55"/>
      <c r="E56" s="55"/>
      <c r="F56" s="55"/>
      <c r="G56" s="55"/>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40" s="46" customFormat="1" ht="15" customHeight="1" x14ac:dyDescent="0.4">
      <c r="A57" s="46" t="s">
        <v>49</v>
      </c>
      <c r="B57" s="55"/>
      <c r="C57" s="55"/>
      <c r="D57" s="55"/>
      <c r="E57" s="55"/>
      <c r="F57" s="55"/>
      <c r="G57" s="55"/>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40" ht="15" customHeight="1" x14ac:dyDescent="0.4">
      <c r="A58" s="46" t="s">
        <v>50</v>
      </c>
      <c r="B58" s="76"/>
      <c r="C58" s="46"/>
      <c r="D58" s="46"/>
      <c r="E58" s="46"/>
      <c r="F58" s="46"/>
      <c r="G58" s="46"/>
    </row>
    <row r="59" spans="1:40" ht="15" customHeight="1" x14ac:dyDescent="0.4">
      <c r="A59" s="46" t="s">
        <v>51</v>
      </c>
      <c r="B59" s="76"/>
      <c r="C59" s="46"/>
      <c r="D59" s="46"/>
      <c r="E59" s="46"/>
      <c r="F59" s="46"/>
      <c r="G59" s="46"/>
    </row>
    <row r="60" spans="1:40" ht="15" customHeight="1" x14ac:dyDescent="0.4">
      <c r="A60" s="46"/>
      <c r="B60" s="68" t="s">
        <v>52</v>
      </c>
      <c r="C60" s="22" t="s">
        <v>53</v>
      </c>
      <c r="D60" s="22"/>
      <c r="E60" s="22"/>
      <c r="F60" s="46"/>
      <c r="G60" s="46"/>
    </row>
    <row r="61" spans="1:40" ht="15" customHeight="1" x14ac:dyDescent="0.4">
      <c r="A61" s="46"/>
      <c r="B61" s="77" t="s">
        <v>21</v>
      </c>
      <c r="C61" s="52" t="s">
        <v>54</v>
      </c>
      <c r="D61" s="52"/>
      <c r="E61" s="52"/>
      <c r="F61" s="46"/>
      <c r="G61" s="46"/>
    </row>
    <row r="62" spans="1:40" ht="15" customHeight="1" x14ac:dyDescent="0.4">
      <c r="A62" s="46"/>
      <c r="B62" s="77" t="s">
        <v>22</v>
      </c>
      <c r="C62" s="52" t="s">
        <v>55</v>
      </c>
      <c r="D62" s="52"/>
      <c r="E62" s="52"/>
      <c r="F62" s="46"/>
      <c r="G62" s="46"/>
    </row>
    <row r="63" spans="1:40" ht="15" customHeight="1" x14ac:dyDescent="0.4">
      <c r="A63" s="46"/>
      <c r="B63" s="77" t="s">
        <v>23</v>
      </c>
      <c r="C63" s="52" t="s">
        <v>56</v>
      </c>
      <c r="D63" s="52"/>
      <c r="E63" s="52"/>
      <c r="F63" s="46"/>
      <c r="G63" s="46"/>
    </row>
    <row r="64" spans="1:40" ht="15" customHeight="1" x14ac:dyDescent="0.4">
      <c r="A64" s="46"/>
      <c r="B64" s="77" t="s">
        <v>24</v>
      </c>
      <c r="C64" s="52" t="s">
        <v>57</v>
      </c>
      <c r="D64" s="52"/>
      <c r="E64" s="52"/>
      <c r="F64" s="46"/>
      <c r="G64" s="46"/>
    </row>
    <row r="65" spans="1:7" ht="15" customHeight="1" x14ac:dyDescent="0.4">
      <c r="A65" s="46"/>
      <c r="B65" s="46" t="s">
        <v>58</v>
      </c>
      <c r="C65" s="46"/>
      <c r="D65" s="46"/>
      <c r="E65" s="46"/>
      <c r="F65" s="46"/>
      <c r="G65" s="46"/>
    </row>
    <row r="66" spans="1:7" ht="15" customHeight="1" x14ac:dyDescent="0.4">
      <c r="A66" s="46"/>
      <c r="B66" s="46" t="s">
        <v>59</v>
      </c>
      <c r="C66" s="46"/>
      <c r="D66" s="46"/>
      <c r="E66" s="46"/>
      <c r="F66" s="46"/>
      <c r="G66" s="46"/>
    </row>
    <row r="67" spans="1:7" ht="15" customHeight="1" x14ac:dyDescent="0.4">
      <c r="A67" s="46"/>
      <c r="B67" s="46" t="s">
        <v>60</v>
      </c>
      <c r="C67" s="46"/>
      <c r="D67" s="46"/>
      <c r="E67" s="46"/>
      <c r="F67" s="46"/>
      <c r="G67" s="46"/>
    </row>
    <row r="68" spans="1:7" ht="15" customHeight="1" x14ac:dyDescent="0.4">
      <c r="A68" s="46" t="s">
        <v>71</v>
      </c>
      <c r="B68" s="76"/>
      <c r="C68" s="46"/>
      <c r="D68" s="46"/>
      <c r="E68" s="46"/>
      <c r="F68" s="46"/>
      <c r="G68" s="46"/>
    </row>
    <row r="69" spans="1:7" ht="15" customHeight="1" x14ac:dyDescent="0.4">
      <c r="A69" s="46" t="s">
        <v>72</v>
      </c>
      <c r="B69" s="76"/>
      <c r="C69" s="46"/>
      <c r="D69" s="46"/>
      <c r="E69" s="46"/>
      <c r="F69" s="46"/>
      <c r="G69" s="46"/>
    </row>
    <row r="70" spans="1:7" ht="15" customHeight="1" x14ac:dyDescent="0.4">
      <c r="A70" s="46" t="s">
        <v>61</v>
      </c>
      <c r="B70" s="76"/>
      <c r="C70" s="46"/>
      <c r="D70" s="46"/>
      <c r="E70" s="46"/>
      <c r="F70" s="46"/>
      <c r="G70" s="46"/>
    </row>
    <row r="71" spans="1:7" ht="15" customHeight="1" x14ac:dyDescent="0.4">
      <c r="A71" s="46" t="s">
        <v>73</v>
      </c>
      <c r="B71" s="76"/>
      <c r="C71" s="46"/>
      <c r="D71" s="46"/>
      <c r="E71" s="46"/>
      <c r="F71" s="46"/>
      <c r="G71" s="46"/>
    </row>
    <row r="72" spans="1:7" ht="15" customHeight="1" x14ac:dyDescent="0.4">
      <c r="A72" s="46" t="s">
        <v>62</v>
      </c>
      <c r="B72" s="76"/>
      <c r="C72" s="46"/>
      <c r="D72" s="46"/>
      <c r="E72" s="46"/>
      <c r="F72" s="46"/>
      <c r="G72" s="46"/>
    </row>
    <row r="73" spans="1:7" ht="15" customHeight="1" x14ac:dyDescent="0.4">
      <c r="A73" s="46" t="s">
        <v>74</v>
      </c>
      <c r="B73" s="76"/>
      <c r="C73" s="46"/>
      <c r="D73" s="46"/>
      <c r="E73" s="46"/>
      <c r="F73" s="46"/>
      <c r="G73" s="46"/>
    </row>
    <row r="74" spans="1:7" ht="15" customHeight="1" x14ac:dyDescent="0.4">
      <c r="A74" s="46" t="s">
        <v>75</v>
      </c>
      <c r="B74" s="76"/>
      <c r="C74" s="46"/>
      <c r="D74" s="46"/>
      <c r="E74" s="46"/>
      <c r="F74" s="46"/>
      <c r="G74" s="46"/>
    </row>
    <row r="75" spans="1:7" ht="15" customHeight="1" x14ac:dyDescent="0.4">
      <c r="A75" s="46" t="s">
        <v>63</v>
      </c>
      <c r="B75" s="76"/>
      <c r="C75" s="46"/>
      <c r="D75" s="46"/>
      <c r="E75" s="46"/>
      <c r="F75" s="46"/>
      <c r="G75" s="46"/>
    </row>
    <row r="76" spans="1:7" ht="15" customHeight="1" x14ac:dyDescent="0.4">
      <c r="A76" s="46" t="s">
        <v>64</v>
      </c>
      <c r="B76" s="76"/>
      <c r="C76" s="46"/>
      <c r="D76" s="46"/>
      <c r="E76" s="46"/>
      <c r="F76" s="46"/>
      <c r="G76" s="46"/>
    </row>
    <row r="77" spans="1:7" ht="15" customHeight="1" x14ac:dyDescent="0.4">
      <c r="A77" s="46" t="s">
        <v>76</v>
      </c>
      <c r="B77" s="76"/>
      <c r="C77" s="46"/>
      <c r="D77" s="46"/>
      <c r="E77" s="46"/>
      <c r="F77" s="46"/>
      <c r="G77" s="46"/>
    </row>
  </sheetData>
  <mergeCells count="142">
    <mergeCell ref="C63:E63"/>
    <mergeCell ref="C64:E64"/>
    <mergeCell ref="A31:D31"/>
    <mergeCell ref="A32:D32"/>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A49:AC49"/>
    <mergeCell ref="AD49:AF49"/>
    <mergeCell ref="AG49:AI49"/>
    <mergeCell ref="AJ49:AK49"/>
    <mergeCell ref="F50:H50"/>
    <mergeCell ref="I50:K50"/>
    <mergeCell ref="L50:N50"/>
    <mergeCell ref="O50:Q50"/>
    <mergeCell ref="R50:T50"/>
    <mergeCell ref="U50:W50"/>
    <mergeCell ref="AD48:AF48"/>
    <mergeCell ref="AG48:AI48"/>
    <mergeCell ref="AJ48:AK48"/>
    <mergeCell ref="F49:H49"/>
    <mergeCell ref="I49:K49"/>
    <mergeCell ref="L49:N49"/>
    <mergeCell ref="O49:Q49"/>
    <mergeCell ref="R49:T49"/>
    <mergeCell ref="U49:W49"/>
    <mergeCell ref="X49:Z49"/>
    <mergeCell ref="AG47:AK47"/>
    <mergeCell ref="AL47:AM47"/>
    <mergeCell ref="F48:H48"/>
    <mergeCell ref="I48:K48"/>
    <mergeCell ref="L48:N48"/>
    <mergeCell ref="O48:Q48"/>
    <mergeCell ref="R48:T48"/>
    <mergeCell ref="U48:W48"/>
    <mergeCell ref="X48:Z48"/>
    <mergeCell ref="AA48:AC48"/>
    <mergeCell ref="C47:D47"/>
    <mergeCell ref="E47:H47"/>
    <mergeCell ref="I47:N47"/>
    <mergeCell ref="O47:T47"/>
    <mergeCell ref="U47:Z47"/>
    <mergeCell ref="AA47:AF47"/>
    <mergeCell ref="A43:B43"/>
    <mergeCell ref="C43:D43"/>
    <mergeCell ref="E43:H43"/>
    <mergeCell ref="A44:B44"/>
    <mergeCell ref="C44:D44"/>
    <mergeCell ref="E44:H44"/>
    <mergeCell ref="U40:W40"/>
    <mergeCell ref="X40:Z40"/>
    <mergeCell ref="AA40:AC40"/>
    <mergeCell ref="AD40:AF40"/>
    <mergeCell ref="AG40:AI40"/>
    <mergeCell ref="AJ40:AK40"/>
    <mergeCell ref="AD39:AF39"/>
    <mergeCell ref="AG39:AI39"/>
    <mergeCell ref="AJ39:AK39"/>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AL29:AM29"/>
    <mergeCell ref="AL30:AM30"/>
    <mergeCell ref="AL31:AM32"/>
    <mergeCell ref="A38:C38"/>
    <mergeCell ref="F38:H38"/>
    <mergeCell ref="I38:K38"/>
    <mergeCell ref="L38:N38"/>
    <mergeCell ref="O38:Q38"/>
    <mergeCell ref="AL23:AM23"/>
    <mergeCell ref="AL24:AM24"/>
    <mergeCell ref="AL25:AM25"/>
    <mergeCell ref="AL26:AM26"/>
    <mergeCell ref="AL27:AM27"/>
    <mergeCell ref="AL28:AM28"/>
    <mergeCell ref="AL17:AM17"/>
    <mergeCell ref="AL18:AM18"/>
    <mergeCell ref="AL19:AM19"/>
    <mergeCell ref="AL20:AM20"/>
    <mergeCell ref="AL21:AM21"/>
    <mergeCell ref="AL22:AM22"/>
    <mergeCell ref="AL11:AM11"/>
    <mergeCell ref="AL12:AM12"/>
    <mergeCell ref="AL13:AM13"/>
    <mergeCell ref="AL14:AM14"/>
    <mergeCell ref="AL15:AM15"/>
    <mergeCell ref="AL16:AM16"/>
    <mergeCell ref="AK7:AK10"/>
    <mergeCell ref="AL7:AM10"/>
    <mergeCell ref="E8:K8"/>
    <mergeCell ref="L8:R8"/>
    <mergeCell ref="S8:Y8"/>
    <mergeCell ref="Z8:AF8"/>
    <mergeCell ref="AG8:AI8"/>
    <mergeCell ref="AK3:AN3"/>
    <mergeCell ref="AK4:AN4"/>
    <mergeCell ref="AH5:AJ5"/>
    <mergeCell ref="A7:A10"/>
    <mergeCell ref="B7:B10"/>
    <mergeCell ref="C7:C10"/>
    <mergeCell ref="D7:D10"/>
    <mergeCell ref="E7:AI7"/>
    <mergeCell ref="AJ7:AJ10"/>
    <mergeCell ref="AK1:AN1"/>
    <mergeCell ref="M2:P2"/>
    <mergeCell ref="Q2:R2"/>
    <mergeCell ref="S2:T2"/>
    <mergeCell ref="U2:V2"/>
    <mergeCell ref="AK2:AN2"/>
  </mergeCells>
  <phoneticPr fontId="19"/>
  <dataValidations count="6">
    <dataValidation type="list" allowBlank="1" showInputMessage="1" showErrorMessage="1" sqref="B11:B30" xr:uid="{0A34029A-9F90-47F5-A63B-6FCF189D0A99}">
      <formula1>INDIRECT($AK$1)</formula1>
    </dataValidation>
    <dataValidation type="list" allowBlank="1" showInputMessage="1" showErrorMessage="1" sqref="AK3:AN3" xr:uid="{40E3AC87-6B81-4652-8EE5-93B253A73FF2}">
      <formula1>"４週,歴月"</formula1>
    </dataValidation>
    <dataValidation type="list" allowBlank="1" showInputMessage="1" showErrorMessage="1" sqref="AK4:AN4" xr:uid="{13373EE7-A9A5-4CBA-99C4-E0BBB4EFB1C9}">
      <formula1>"予定,実績"</formula1>
    </dataValidation>
    <dataValidation type="whole" operator="greaterThanOrEqual" allowBlank="1" showInputMessage="1" showErrorMessage="1" sqref="I39:I40 D39:F40 AG39:AG40 AD39:AD40 AA39:AA40 X39:X40 U39:U40 R39:R40 O39:O40 L39:L40" xr:uid="{A14A47F7-C7E8-4CB6-BE6C-35DA76CEBF5E}">
      <formula1>0</formula1>
    </dataValidation>
    <dataValidation operator="greaterThanOrEqual" allowBlank="1" showInputMessage="1" showErrorMessage="1" sqref="I45 AJ39:AJ40 AL39 L41 L45 I41" xr:uid="{861DD39E-CFD8-4199-B4CA-1CCFC19994A8}"/>
    <dataValidation type="list" allowBlank="1" showInputMessage="1" showErrorMessage="1" sqref="C11:C30" xr:uid="{7E81EEB0-763D-493C-8132-8983559137C3}">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4051-EB17-4522-B99E-65389CEAEF71}">
  <dimension ref="A1:AQ76"/>
  <sheetViews>
    <sheetView showGridLines="0" view="pageBreakPreview" zoomScaleNormal="100" zoomScaleSheetLayoutView="100" workbookViewId="0">
      <selection activeCell="C4" sqref="C4:E5"/>
    </sheetView>
  </sheetViews>
  <sheetFormatPr defaultColWidth="8.25" defaultRowHeight="21" customHeight="1" x14ac:dyDescent="0.4"/>
  <cols>
    <col min="1" max="1" width="2.625" style="9" customWidth="1"/>
    <col min="2" max="2" width="14.75" style="2" customWidth="1"/>
    <col min="3" max="3" width="6.625" style="9" customWidth="1"/>
    <col min="4" max="4" width="15.625" style="9" customWidth="1"/>
    <col min="5" max="5" width="7.625" style="9" customWidth="1"/>
    <col min="6" max="35" width="2.625" style="9" customWidth="1"/>
    <col min="36" max="36" width="6.7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69</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C3" s="14"/>
      <c r="D3" s="14"/>
      <c r="E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c r="AL3" s="17"/>
      <c r="AM3" s="17"/>
      <c r="AN3" s="17"/>
    </row>
    <row r="4" spans="1:40" ht="18" customHeight="1" x14ac:dyDescent="0.4">
      <c r="A4" s="14"/>
      <c r="B4" s="14"/>
      <c r="C4" s="80"/>
      <c r="D4" s="81"/>
      <c r="E4" s="14" t="s">
        <v>82</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8</v>
      </c>
      <c r="AJ4" s="7"/>
      <c r="AK4" s="17"/>
      <c r="AL4" s="17"/>
      <c r="AM4" s="17"/>
      <c r="AN4" s="17"/>
    </row>
    <row r="5" spans="1:40" ht="18" customHeight="1" x14ac:dyDescent="0.4">
      <c r="A5" s="14"/>
      <c r="B5" s="14"/>
      <c r="C5" s="14"/>
      <c r="D5" s="82"/>
      <c r="E5" s="14" t="s">
        <v>83</v>
      </c>
      <c r="F5" s="14"/>
      <c r="G5" s="14"/>
      <c r="H5" s="14"/>
      <c r="I5" s="14"/>
      <c r="J5" s="14"/>
      <c r="K5" s="14"/>
      <c r="L5" s="14"/>
      <c r="M5" s="14"/>
      <c r="N5" s="14"/>
      <c r="O5" s="14"/>
      <c r="P5" s="14"/>
      <c r="Q5" s="14"/>
      <c r="R5" s="14"/>
      <c r="S5" s="14"/>
      <c r="U5" s="14"/>
      <c r="V5" s="14"/>
      <c r="W5" s="14"/>
      <c r="Y5" s="15"/>
      <c r="Z5" s="15"/>
      <c r="AA5" s="15"/>
      <c r="AB5" s="5"/>
      <c r="AC5" s="15"/>
      <c r="AD5" s="15"/>
      <c r="AE5" s="15"/>
      <c r="AF5" s="15"/>
      <c r="AG5" s="16" t="s">
        <v>9</v>
      </c>
      <c r="AH5" s="18"/>
      <c r="AI5" s="18"/>
      <c r="AJ5" s="18"/>
      <c r="AK5" s="15" t="s">
        <v>10</v>
      </c>
      <c r="AL5" s="19"/>
      <c r="AM5" s="15" t="s">
        <v>11</v>
      </c>
      <c r="AN5" s="5"/>
    </row>
    <row r="6" spans="1:40" ht="9.9499999999999993" customHeight="1" x14ac:dyDescent="0.4">
      <c r="A6" s="5"/>
      <c r="B6" s="20"/>
      <c r="C6" s="20"/>
      <c r="D6" s="20"/>
      <c r="E6" s="20"/>
      <c r="F6" s="20"/>
      <c r="G6" s="20"/>
      <c r="H6" s="20"/>
      <c r="I6" s="20"/>
      <c r="J6" s="20"/>
      <c r="K6" s="20"/>
      <c r="L6" s="20"/>
      <c r="M6" s="20"/>
      <c r="N6" s="20"/>
      <c r="O6" s="20"/>
      <c r="P6" s="20"/>
      <c r="Q6" s="20"/>
      <c r="R6" s="20"/>
      <c r="S6" s="20"/>
      <c r="T6" s="20"/>
      <c r="U6" s="20"/>
      <c r="V6" s="20"/>
      <c r="W6" s="20"/>
      <c r="X6" s="10"/>
      <c r="Y6" s="10"/>
      <c r="Z6" s="10"/>
      <c r="AA6" s="10"/>
      <c r="AB6" s="10"/>
      <c r="AC6" s="10"/>
      <c r="AD6" s="10"/>
      <c r="AE6" s="10"/>
      <c r="AF6" s="10"/>
      <c r="AG6" s="10"/>
      <c r="AH6" s="10"/>
      <c r="AI6" s="10"/>
      <c r="AJ6" s="10"/>
      <c r="AK6" s="10"/>
      <c r="AL6" s="10"/>
      <c r="AM6" s="5"/>
      <c r="AN6" s="5"/>
    </row>
    <row r="7" spans="1:40" ht="15" customHeight="1" x14ac:dyDescent="0.4">
      <c r="A7" s="21" t="s">
        <v>12</v>
      </c>
      <c r="B7" s="22" t="s">
        <v>13</v>
      </c>
      <c r="C7" s="23" t="s">
        <v>14</v>
      </c>
      <c r="D7" s="24" t="s">
        <v>77</v>
      </c>
      <c r="E7" s="25" t="s">
        <v>78</v>
      </c>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6" t="s">
        <v>79</v>
      </c>
      <c r="AK7" s="27" t="s">
        <v>80</v>
      </c>
      <c r="AL7" s="28" t="s">
        <v>81</v>
      </c>
      <c r="AM7" s="28"/>
    </row>
    <row r="8" spans="1:40" ht="15" customHeight="1" x14ac:dyDescent="0.4">
      <c r="A8" s="21"/>
      <c r="B8" s="22"/>
      <c r="C8" s="29"/>
      <c r="D8" s="24"/>
      <c r="E8" s="22" t="s">
        <v>15</v>
      </c>
      <c r="F8" s="22"/>
      <c r="G8" s="22"/>
      <c r="H8" s="22"/>
      <c r="I8" s="22"/>
      <c r="J8" s="22"/>
      <c r="K8" s="22"/>
      <c r="L8" s="22" t="s">
        <v>16</v>
      </c>
      <c r="M8" s="22"/>
      <c r="N8" s="22"/>
      <c r="O8" s="22"/>
      <c r="P8" s="22"/>
      <c r="Q8" s="22"/>
      <c r="R8" s="22"/>
      <c r="S8" s="22" t="s">
        <v>17</v>
      </c>
      <c r="T8" s="22"/>
      <c r="U8" s="22"/>
      <c r="V8" s="22"/>
      <c r="W8" s="22"/>
      <c r="X8" s="22"/>
      <c r="Y8" s="22"/>
      <c r="Z8" s="22" t="s">
        <v>18</v>
      </c>
      <c r="AA8" s="22"/>
      <c r="AB8" s="22"/>
      <c r="AC8" s="22"/>
      <c r="AD8" s="22"/>
      <c r="AE8" s="22"/>
      <c r="AF8" s="22"/>
      <c r="AG8" s="22" t="s">
        <v>19</v>
      </c>
      <c r="AH8" s="22"/>
      <c r="AI8" s="22"/>
      <c r="AJ8" s="26"/>
      <c r="AK8" s="27"/>
      <c r="AL8" s="28"/>
      <c r="AM8" s="28"/>
    </row>
    <row r="9" spans="1:40" ht="15" customHeight="1" x14ac:dyDescent="0.4">
      <c r="A9" s="21"/>
      <c r="B9" s="22"/>
      <c r="C9" s="29"/>
      <c r="D9" s="24"/>
      <c r="E9" s="30">
        <f>DATE($M$2,$S$2,1)</f>
        <v>45778</v>
      </c>
      <c r="F9" s="30">
        <f>DATE($M$2,$S$2,2)</f>
        <v>45779</v>
      </c>
      <c r="G9" s="30">
        <f>DATE($M$2,$S$2,3)</f>
        <v>45780</v>
      </c>
      <c r="H9" s="30">
        <f>DATE($M$2,$S$2,4)</f>
        <v>45781</v>
      </c>
      <c r="I9" s="30">
        <f>DATE($M$2,$S$2,5)</f>
        <v>45782</v>
      </c>
      <c r="J9" s="30">
        <f>DATE($M$2,$S$2,6)</f>
        <v>45783</v>
      </c>
      <c r="K9" s="30">
        <f>DATE($M$2,$S$2,7)</f>
        <v>45784</v>
      </c>
      <c r="L9" s="30">
        <f>DATE($M$2,$S$2,8)</f>
        <v>45785</v>
      </c>
      <c r="M9" s="30">
        <f>DATE($M$2,$S$2,9)</f>
        <v>45786</v>
      </c>
      <c r="N9" s="30">
        <f>DATE($M$2,$S$2,10)</f>
        <v>45787</v>
      </c>
      <c r="O9" s="30">
        <f>DATE($M$2,$S$2,11)</f>
        <v>45788</v>
      </c>
      <c r="P9" s="30">
        <f>DATE($M$2,$S$2,12)</f>
        <v>45789</v>
      </c>
      <c r="Q9" s="30">
        <f>DATE($M$2,$S$2,13)</f>
        <v>45790</v>
      </c>
      <c r="R9" s="30">
        <f>DATE($M$2,$S$2,14)</f>
        <v>45791</v>
      </c>
      <c r="S9" s="30">
        <f>DATE($M$2,$S$2,15)</f>
        <v>45792</v>
      </c>
      <c r="T9" s="30">
        <f>DATE($M$2,$S$2,16)</f>
        <v>45793</v>
      </c>
      <c r="U9" s="30">
        <f>DATE($M$2,$S$2,17)</f>
        <v>45794</v>
      </c>
      <c r="V9" s="30">
        <f>DATE($M$2,$S$2,18)</f>
        <v>45795</v>
      </c>
      <c r="W9" s="30">
        <f>DATE($M$2,$S$2,19)</f>
        <v>45796</v>
      </c>
      <c r="X9" s="30">
        <f>DATE($M$2,$S$2,20)</f>
        <v>45797</v>
      </c>
      <c r="Y9" s="30">
        <f>DATE($M$2,$S$2,21)</f>
        <v>45798</v>
      </c>
      <c r="Z9" s="30">
        <f>DATE($M$2,$S$2,22)</f>
        <v>45799</v>
      </c>
      <c r="AA9" s="30">
        <f>DATE($M$2,$S$2,23)</f>
        <v>45800</v>
      </c>
      <c r="AB9" s="30">
        <f>DATE($M$2,$S$2,24)</f>
        <v>45801</v>
      </c>
      <c r="AC9" s="30">
        <f>DATE($M$2,$S$2,25)</f>
        <v>45802</v>
      </c>
      <c r="AD9" s="30">
        <f>DATE($M$2,$S$2,26)</f>
        <v>45803</v>
      </c>
      <c r="AE9" s="30">
        <f>DATE($M$2,$S$2,27)</f>
        <v>45804</v>
      </c>
      <c r="AF9" s="30">
        <f>DATE($M$2,$S$2,28)</f>
        <v>45805</v>
      </c>
      <c r="AG9" s="30">
        <f>IF(DAY(EOMONTH(E9,0))&lt;29,"",DATE($M$2,$S$2,29))</f>
        <v>45806</v>
      </c>
      <c r="AH9" s="30">
        <f>IF(DAY(EOMONTH(E9,0))&lt;30,"",DATE($M$2,$S$2,30))</f>
        <v>45807</v>
      </c>
      <c r="AI9" s="30">
        <f>IF(DAY(EOMONTH(E9,0))&lt;31,"",DATE($M$2,$S$2,31))</f>
        <v>45808</v>
      </c>
      <c r="AJ9" s="26"/>
      <c r="AK9" s="27"/>
      <c r="AL9" s="28"/>
      <c r="AM9" s="28"/>
    </row>
    <row r="10" spans="1:40" ht="15" customHeight="1" x14ac:dyDescent="0.4">
      <c r="A10" s="21"/>
      <c r="B10" s="22"/>
      <c r="C10" s="31"/>
      <c r="D10" s="24"/>
      <c r="E10" s="32">
        <f>DATE($M$2,$S$2,1)</f>
        <v>45778</v>
      </c>
      <c r="F10" s="32">
        <f>DATE($M$2,$S$2,2)</f>
        <v>45779</v>
      </c>
      <c r="G10" s="32">
        <f>DATE($M$2,$S$2,3)</f>
        <v>45780</v>
      </c>
      <c r="H10" s="32">
        <f>DATE($M$2,$S$2,4)</f>
        <v>45781</v>
      </c>
      <c r="I10" s="32">
        <f>DATE($M$2,$S$2,5)</f>
        <v>45782</v>
      </c>
      <c r="J10" s="32">
        <f>DATE($M$2,$S$2,6)</f>
        <v>45783</v>
      </c>
      <c r="K10" s="32">
        <f>DATE($M$2,$S$2,7)</f>
        <v>45784</v>
      </c>
      <c r="L10" s="32">
        <f>DATE($M$2,$S$2,8)</f>
        <v>45785</v>
      </c>
      <c r="M10" s="32">
        <f>DATE($M$2,$S$2,9)</f>
        <v>45786</v>
      </c>
      <c r="N10" s="32">
        <f>DATE($M$2,$S$2,10)</f>
        <v>45787</v>
      </c>
      <c r="O10" s="32">
        <f>DATE($M$2,$S$2,11)</f>
        <v>45788</v>
      </c>
      <c r="P10" s="32">
        <f>DATE($M$2,$S$2,12)</f>
        <v>45789</v>
      </c>
      <c r="Q10" s="32">
        <f>DATE($M$2,$S$2,13)</f>
        <v>45790</v>
      </c>
      <c r="R10" s="32">
        <f>DATE($M$2,$S$2,14)</f>
        <v>45791</v>
      </c>
      <c r="S10" s="32">
        <f>DATE($M$2,$S$2,15)</f>
        <v>45792</v>
      </c>
      <c r="T10" s="32">
        <f>DATE($M$2,$S$2,16)</f>
        <v>45793</v>
      </c>
      <c r="U10" s="32">
        <f>DATE($M$2,$S$2,17)</f>
        <v>45794</v>
      </c>
      <c r="V10" s="32">
        <f>DATE($M$2,$S$2,18)</f>
        <v>45795</v>
      </c>
      <c r="W10" s="32">
        <f>DATE($M$2,$S$2,19)</f>
        <v>45796</v>
      </c>
      <c r="X10" s="32">
        <f>DATE($M$2,$S$2,20)</f>
        <v>45797</v>
      </c>
      <c r="Y10" s="32">
        <f>DATE($M$2,$S$2,21)</f>
        <v>45798</v>
      </c>
      <c r="Z10" s="32">
        <f>DATE($M$2,$S$2,22)</f>
        <v>45799</v>
      </c>
      <c r="AA10" s="32">
        <f>DATE($M$2,$S$2,23)</f>
        <v>45800</v>
      </c>
      <c r="AB10" s="32">
        <f>DATE($M$2,$S$2,24)</f>
        <v>45801</v>
      </c>
      <c r="AC10" s="32">
        <f>DATE($M$2,$S$2,25)</f>
        <v>45802</v>
      </c>
      <c r="AD10" s="32">
        <f>DATE($M$2,$S$2,26)</f>
        <v>45803</v>
      </c>
      <c r="AE10" s="32">
        <f>DATE($M$2,$S$2,27)</f>
        <v>45804</v>
      </c>
      <c r="AF10" s="32">
        <f>DATE($M$2,$S$2,28)</f>
        <v>45805</v>
      </c>
      <c r="AG10" s="32">
        <f>IF(DAY(EOMONTH(E10,0))&lt;29,"",DATE($M$2,$S$2,29))</f>
        <v>45806</v>
      </c>
      <c r="AH10" s="32">
        <f>IF(DAY(EOMONTH(E10,0))&lt;30,"",DATE($M$2,$S$2,30))</f>
        <v>45807</v>
      </c>
      <c r="AI10" s="32">
        <f>IF(DAY(EOMONTH(E10,0))&lt;31,"",DATE($M$2,$S$2,31))</f>
        <v>45808</v>
      </c>
      <c r="AJ10" s="26"/>
      <c r="AK10" s="27"/>
      <c r="AL10" s="28"/>
      <c r="AM10" s="28"/>
    </row>
    <row r="11" spans="1:40" ht="18" customHeight="1" x14ac:dyDescent="0.4">
      <c r="A11" s="33">
        <v>1</v>
      </c>
      <c r="B11" s="34" t="s">
        <v>20</v>
      </c>
      <c r="C11" s="35" t="s">
        <v>21</v>
      </c>
      <c r="D11" s="36" t="s">
        <v>21</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8">
        <f>+SUM(E11:AI11)</f>
        <v>0</v>
      </c>
      <c r="AK11" s="39">
        <f>IF($AK$3="４週",AJ11/4,AJ11/(DAY(EOMONTH($E$9,0))/7))</f>
        <v>0</v>
      </c>
      <c r="AL11" s="40"/>
      <c r="AM11" s="40"/>
    </row>
    <row r="12" spans="1:40" ht="18" customHeight="1" x14ac:dyDescent="0.4">
      <c r="A12" s="33">
        <v>2</v>
      </c>
      <c r="B12" s="34" t="s">
        <v>20</v>
      </c>
      <c r="C12" s="35" t="s">
        <v>22</v>
      </c>
      <c r="D12" s="36" t="s">
        <v>22</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8">
        <f t="shared" ref="AJ12:AJ31" si="0">+SUM(E12:AI12)</f>
        <v>0</v>
      </c>
      <c r="AK12" s="39">
        <f>IF($AK$3="４週",AJ12/4,AJ12/(DAY(EOMONTH($E$9,0))/7))</f>
        <v>0</v>
      </c>
      <c r="AL12" s="40"/>
      <c r="AM12" s="40"/>
    </row>
    <row r="13" spans="1:40" ht="18" customHeight="1" x14ac:dyDescent="0.4">
      <c r="A13" s="33">
        <v>3</v>
      </c>
      <c r="B13" s="34" t="s">
        <v>20</v>
      </c>
      <c r="C13" s="35" t="s">
        <v>23</v>
      </c>
      <c r="D13" s="36" t="s">
        <v>23</v>
      </c>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8">
        <f t="shared" si="0"/>
        <v>0</v>
      </c>
      <c r="AK13" s="39">
        <f>IF($AK$3="４週",AJ13/4,AJ13/(DAY(EOMONTH($E$9,0))/7))</f>
        <v>0</v>
      </c>
      <c r="AL13" s="40"/>
      <c r="AM13" s="40"/>
    </row>
    <row r="14" spans="1:40" ht="18" customHeight="1" x14ac:dyDescent="0.4">
      <c r="A14" s="33">
        <v>4</v>
      </c>
      <c r="B14" s="34" t="s">
        <v>20</v>
      </c>
      <c r="C14" s="35" t="s">
        <v>24</v>
      </c>
      <c r="D14" s="36" t="s">
        <v>24</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8">
        <f t="shared" si="0"/>
        <v>0</v>
      </c>
      <c r="AK14" s="39">
        <f>IF($AK$3="４週",AJ14/4,AJ14/(DAY(EOMONTH($E$9,0))/7))</f>
        <v>0</v>
      </c>
      <c r="AL14" s="40"/>
      <c r="AM14" s="40"/>
    </row>
    <row r="15" spans="1:40" ht="18" customHeight="1" x14ac:dyDescent="0.4">
      <c r="A15" s="33">
        <v>5</v>
      </c>
      <c r="B15" s="34"/>
      <c r="C15" s="35"/>
      <c r="D15" s="36"/>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8">
        <f t="shared" si="0"/>
        <v>0</v>
      </c>
      <c r="AK15" s="39">
        <f>IF($AK$3="４週",AJ15/4,AJ15/(DAY(EOMONTH($E$9,0))/7))</f>
        <v>0</v>
      </c>
      <c r="AL15" s="40"/>
      <c r="AM15" s="40"/>
    </row>
    <row r="16" spans="1:40" ht="18" customHeight="1" x14ac:dyDescent="0.4">
      <c r="A16" s="33">
        <v>6</v>
      </c>
      <c r="B16" s="34"/>
      <c r="C16" s="35"/>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8">
        <f t="shared" si="0"/>
        <v>0</v>
      </c>
      <c r="AK16" s="39">
        <f>IF($AK$3="４週",AJ16/4,AJ16/(DAY(EOMONTH($E$9,0))/7))</f>
        <v>0</v>
      </c>
      <c r="AL16" s="40"/>
      <c r="AM16" s="40"/>
    </row>
    <row r="17" spans="1:39" ht="18" customHeight="1" x14ac:dyDescent="0.4">
      <c r="A17" s="33">
        <v>7</v>
      </c>
      <c r="B17" s="34"/>
      <c r="C17" s="35"/>
      <c r="D17" s="36"/>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f t="shared" si="0"/>
        <v>0</v>
      </c>
      <c r="AK17" s="39">
        <f>IF($AK$3="４週",AJ17/4,AJ17/(DAY(EOMONTH($E$9,0))/7))</f>
        <v>0</v>
      </c>
      <c r="AL17" s="40"/>
      <c r="AM17" s="40"/>
    </row>
    <row r="18" spans="1:39" ht="18" customHeight="1" x14ac:dyDescent="0.4">
      <c r="A18" s="33">
        <v>8</v>
      </c>
      <c r="B18" s="34"/>
      <c r="C18" s="35"/>
      <c r="D18" s="36"/>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8">
        <f t="shared" si="0"/>
        <v>0</v>
      </c>
      <c r="AK18" s="39">
        <f>IF($AK$3="４週",AJ18/4,AJ18/(DAY(EOMONTH($E$9,0))/7))</f>
        <v>0</v>
      </c>
      <c r="AL18" s="40"/>
      <c r="AM18" s="40"/>
    </row>
    <row r="19" spans="1:39" ht="18" customHeight="1" x14ac:dyDescent="0.4">
      <c r="A19" s="33">
        <v>9</v>
      </c>
      <c r="B19" s="34"/>
      <c r="C19" s="35"/>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8">
        <f t="shared" si="0"/>
        <v>0</v>
      </c>
      <c r="AK19" s="39">
        <f>IF($AK$3="４週",AJ19/4,AJ19/(DAY(EOMONTH($E$9,0))/7))</f>
        <v>0</v>
      </c>
      <c r="AL19" s="40"/>
      <c r="AM19" s="40"/>
    </row>
    <row r="20" spans="1:39" ht="18" customHeight="1" x14ac:dyDescent="0.4">
      <c r="A20" s="33">
        <v>10</v>
      </c>
      <c r="B20" s="34"/>
      <c r="C20" s="35"/>
      <c r="D20" s="36"/>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8">
        <f t="shared" si="0"/>
        <v>0</v>
      </c>
      <c r="AK20" s="39">
        <f>IF($AK$3="４週",AJ20/4,AJ20/(DAY(EOMONTH($E$9,0))/7))</f>
        <v>0</v>
      </c>
      <c r="AL20" s="40"/>
      <c r="AM20" s="40"/>
    </row>
    <row r="21" spans="1:39" ht="18" customHeight="1" x14ac:dyDescent="0.4">
      <c r="A21" s="33">
        <v>11</v>
      </c>
      <c r="B21" s="34"/>
      <c r="C21" s="35"/>
      <c r="D21" s="36"/>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8">
        <f t="shared" si="0"/>
        <v>0</v>
      </c>
      <c r="AK21" s="39">
        <f>IF($AK$3="４週",AJ21/4,AJ21/(DAY(EOMONTH($E$9,0))/7))</f>
        <v>0</v>
      </c>
      <c r="AL21" s="40"/>
      <c r="AM21" s="40"/>
    </row>
    <row r="22" spans="1:39" ht="18" customHeight="1" x14ac:dyDescent="0.4">
      <c r="A22" s="33">
        <v>12</v>
      </c>
      <c r="B22" s="34"/>
      <c r="C22" s="35"/>
      <c r="D22" s="36"/>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8">
        <f t="shared" si="0"/>
        <v>0</v>
      </c>
      <c r="AK22" s="39">
        <f>IF($AK$3="４週",AJ22/4,AJ22/(DAY(EOMONTH($E$9,0))/7))</f>
        <v>0</v>
      </c>
      <c r="AL22" s="40"/>
      <c r="AM22" s="40"/>
    </row>
    <row r="23" spans="1:39" ht="18" customHeight="1" x14ac:dyDescent="0.4">
      <c r="A23" s="33">
        <v>13</v>
      </c>
      <c r="B23" s="34"/>
      <c r="C23" s="35"/>
      <c r="D23" s="36"/>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f t="shared" si="0"/>
        <v>0</v>
      </c>
      <c r="AK23" s="39">
        <f>IF($AK$3="４週",AJ23/4,AJ23/(DAY(EOMONTH($E$9,0))/7))</f>
        <v>0</v>
      </c>
      <c r="AL23" s="40"/>
      <c r="AM23" s="40"/>
    </row>
    <row r="24" spans="1:39" ht="18" customHeight="1" x14ac:dyDescent="0.4">
      <c r="A24" s="33">
        <v>14</v>
      </c>
      <c r="B24" s="34"/>
      <c r="C24" s="35"/>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f t="shared" si="0"/>
        <v>0</v>
      </c>
      <c r="AK24" s="39">
        <f>IF($AK$3="４週",AJ24/4,AJ24/(DAY(EOMONTH($E$9,0))/7))</f>
        <v>0</v>
      </c>
      <c r="AL24" s="40"/>
      <c r="AM24" s="40"/>
    </row>
    <row r="25" spans="1:39" ht="18" customHeight="1" x14ac:dyDescent="0.4">
      <c r="A25" s="33">
        <v>15</v>
      </c>
      <c r="B25" s="34"/>
      <c r="C25" s="35"/>
      <c r="D25" s="36"/>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8">
        <f t="shared" si="0"/>
        <v>0</v>
      </c>
      <c r="AK25" s="39">
        <f>IF($AK$3="４週",AJ25/4,AJ25/(DAY(EOMONTH($E$9,0))/7))</f>
        <v>0</v>
      </c>
      <c r="AL25" s="40"/>
      <c r="AM25" s="40"/>
    </row>
    <row r="26" spans="1:39" ht="18" customHeight="1" x14ac:dyDescent="0.4">
      <c r="A26" s="33">
        <v>16</v>
      </c>
      <c r="B26" s="34"/>
      <c r="C26" s="35"/>
      <c r="D26" s="36"/>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8">
        <f t="shared" si="0"/>
        <v>0</v>
      </c>
      <c r="AK26" s="39">
        <f>IF($AK$3="４週",AJ26/4,AJ26/(DAY(EOMONTH($E$9,0))/7))</f>
        <v>0</v>
      </c>
      <c r="AL26" s="40"/>
      <c r="AM26" s="40"/>
    </row>
    <row r="27" spans="1:39" ht="18" customHeight="1" x14ac:dyDescent="0.4">
      <c r="A27" s="33">
        <v>17</v>
      </c>
      <c r="B27" s="34"/>
      <c r="C27" s="35"/>
      <c r="D27" s="36"/>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8">
        <f t="shared" si="0"/>
        <v>0</v>
      </c>
      <c r="AK27" s="39">
        <f>IF($AK$3="４週",AJ27/4,AJ27/(DAY(EOMONTH($E$9,0))/7))</f>
        <v>0</v>
      </c>
      <c r="AL27" s="40"/>
      <c r="AM27" s="40"/>
    </row>
    <row r="28" spans="1:39" ht="18" customHeight="1" x14ac:dyDescent="0.4">
      <c r="A28" s="33">
        <v>18</v>
      </c>
      <c r="B28" s="34"/>
      <c r="C28" s="35"/>
      <c r="D28" s="36"/>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8">
        <f t="shared" si="0"/>
        <v>0</v>
      </c>
      <c r="AK28" s="39">
        <f>IF($AK$3="４週",AJ28/4,AJ28/(DAY(EOMONTH($E$9,0))/7))</f>
        <v>0</v>
      </c>
      <c r="AL28" s="40"/>
      <c r="AM28" s="40"/>
    </row>
    <row r="29" spans="1:39" ht="18" customHeight="1" x14ac:dyDescent="0.4">
      <c r="A29" s="33">
        <v>19</v>
      </c>
      <c r="B29" s="34"/>
      <c r="C29" s="35"/>
      <c r="D29" s="36"/>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8">
        <f t="shared" si="0"/>
        <v>0</v>
      </c>
      <c r="AK29" s="39">
        <f>IF($AK$3="４週",AJ29/4,AJ29/(DAY(EOMONTH($E$9,0))/7))</f>
        <v>0</v>
      </c>
      <c r="AL29" s="40"/>
      <c r="AM29" s="40"/>
    </row>
    <row r="30" spans="1:39" ht="18" customHeight="1" x14ac:dyDescent="0.4">
      <c r="A30" s="33">
        <v>20</v>
      </c>
      <c r="B30" s="34"/>
      <c r="C30" s="35"/>
      <c r="D30" s="36"/>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8">
        <f t="shared" si="0"/>
        <v>0</v>
      </c>
      <c r="AK30" s="39">
        <f>IF($AK$3="４週",AJ30/4,AJ30/(DAY(EOMONTH($E$9,0))/7))</f>
        <v>0</v>
      </c>
      <c r="AL30" s="40"/>
      <c r="AM30" s="40"/>
    </row>
    <row r="31" spans="1:39" ht="18" customHeight="1" x14ac:dyDescent="0.4">
      <c r="A31" s="24" t="s">
        <v>25</v>
      </c>
      <c r="B31" s="41"/>
      <c r="C31" s="41"/>
      <c r="D31" s="43"/>
      <c r="E31" s="42">
        <f>+SUM(E11:E30)</f>
        <v>0</v>
      </c>
      <c r="F31" s="42">
        <f t="shared" ref="F31:AI31" si="1">+SUM(F11:F30)</f>
        <v>0</v>
      </c>
      <c r="G31" s="42">
        <f t="shared" si="1"/>
        <v>0</v>
      </c>
      <c r="H31" s="42">
        <f t="shared" si="1"/>
        <v>0</v>
      </c>
      <c r="I31" s="42">
        <f t="shared" si="1"/>
        <v>0</v>
      </c>
      <c r="J31" s="42">
        <f t="shared" si="1"/>
        <v>0</v>
      </c>
      <c r="K31" s="42">
        <f t="shared" si="1"/>
        <v>0</v>
      </c>
      <c r="L31" s="42">
        <f t="shared" si="1"/>
        <v>0</v>
      </c>
      <c r="M31" s="42">
        <f t="shared" si="1"/>
        <v>0</v>
      </c>
      <c r="N31" s="42">
        <f t="shared" si="1"/>
        <v>0</v>
      </c>
      <c r="O31" s="42">
        <f t="shared" si="1"/>
        <v>0</v>
      </c>
      <c r="P31" s="42">
        <f t="shared" si="1"/>
        <v>0</v>
      </c>
      <c r="Q31" s="42">
        <f t="shared" si="1"/>
        <v>0</v>
      </c>
      <c r="R31" s="42">
        <f t="shared" si="1"/>
        <v>0</v>
      </c>
      <c r="S31" s="42">
        <f t="shared" si="1"/>
        <v>0</v>
      </c>
      <c r="T31" s="42">
        <f t="shared" si="1"/>
        <v>0</v>
      </c>
      <c r="U31" s="42">
        <f t="shared" si="1"/>
        <v>0</v>
      </c>
      <c r="V31" s="42">
        <f t="shared" si="1"/>
        <v>0</v>
      </c>
      <c r="W31" s="42">
        <f t="shared" si="1"/>
        <v>0</v>
      </c>
      <c r="X31" s="42">
        <f t="shared" si="1"/>
        <v>0</v>
      </c>
      <c r="Y31" s="42">
        <f t="shared" si="1"/>
        <v>0</v>
      </c>
      <c r="Z31" s="42">
        <f t="shared" si="1"/>
        <v>0</v>
      </c>
      <c r="AA31" s="42">
        <f t="shared" si="1"/>
        <v>0</v>
      </c>
      <c r="AB31" s="42">
        <f t="shared" si="1"/>
        <v>0</v>
      </c>
      <c r="AC31" s="42">
        <f t="shared" si="1"/>
        <v>0</v>
      </c>
      <c r="AD31" s="42">
        <f t="shared" si="1"/>
        <v>0</v>
      </c>
      <c r="AE31" s="42">
        <f t="shared" si="1"/>
        <v>0</v>
      </c>
      <c r="AF31" s="42">
        <f t="shared" si="1"/>
        <v>0</v>
      </c>
      <c r="AG31" s="42">
        <f t="shared" si="1"/>
        <v>0</v>
      </c>
      <c r="AH31" s="42">
        <f t="shared" si="1"/>
        <v>0</v>
      </c>
      <c r="AI31" s="42">
        <f t="shared" si="1"/>
        <v>0</v>
      </c>
      <c r="AJ31" s="38">
        <f t="shared" si="0"/>
        <v>0</v>
      </c>
      <c r="AK31" s="39">
        <f>IF($AK$3="４週",AJ31/4,AJ31/(DAY(EOMONTH($E$9,0))/7))</f>
        <v>0</v>
      </c>
      <c r="AL31" s="21"/>
      <c r="AM31" s="21"/>
    </row>
    <row r="32" spans="1:39" ht="18" customHeight="1" x14ac:dyDescent="0.4">
      <c r="A32" s="41" t="s">
        <v>26</v>
      </c>
      <c r="B32" s="41"/>
      <c r="C32" s="4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2"/>
      <c r="AK32" s="45"/>
      <c r="AL32" s="21"/>
      <c r="AM32" s="21"/>
    </row>
    <row r="33" spans="1:43" ht="15" customHeight="1" x14ac:dyDescent="0.4">
      <c r="A33" s="20"/>
      <c r="B33" s="20"/>
      <c r="C33" s="20"/>
      <c r="D33" s="20"/>
      <c r="E33" s="2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20"/>
      <c r="AL33" s="20"/>
      <c r="AM33" s="5"/>
    </row>
    <row r="34" spans="1:43" ht="15" customHeight="1" x14ac:dyDescent="0.4">
      <c r="A34" s="20"/>
      <c r="B34" s="20"/>
      <c r="C34" s="20"/>
      <c r="D34" s="20"/>
      <c r="E34" s="20"/>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20"/>
      <c r="AL34" s="20"/>
      <c r="AM34" s="5"/>
    </row>
    <row r="35" spans="1:43" ht="15" customHeight="1" x14ac:dyDescent="0.4">
      <c r="A35" s="20"/>
      <c r="B35" s="20"/>
      <c r="C35" s="20"/>
      <c r="D35" s="20"/>
      <c r="E35" s="20"/>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20"/>
      <c r="AL35" s="20"/>
      <c r="AM35" s="5"/>
    </row>
    <row r="36" spans="1:43" ht="21" customHeight="1" x14ac:dyDescent="0.4">
      <c r="A36" s="4" t="s">
        <v>27</v>
      </c>
      <c r="B36" s="20"/>
      <c r="C36" s="20"/>
      <c r="D36" s="20"/>
      <c r="E36" s="20"/>
      <c r="F36" s="20"/>
      <c r="G36" s="46"/>
      <c r="H36" s="46"/>
      <c r="I36" s="46"/>
      <c r="J36" s="46"/>
      <c r="K36" s="46"/>
      <c r="L36" s="46"/>
      <c r="M36" s="46"/>
      <c r="N36" s="46"/>
      <c r="O36" s="46"/>
      <c r="AM36" s="20"/>
      <c r="AN36" s="5"/>
    </row>
    <row r="37" spans="1:43" ht="24.95" customHeight="1" x14ac:dyDescent="0.4">
      <c r="A37" s="22"/>
      <c r="B37" s="22"/>
      <c r="C37" s="22"/>
      <c r="D37" s="47">
        <v>4</v>
      </c>
      <c r="E37" s="47">
        <v>5</v>
      </c>
      <c r="F37" s="48">
        <v>6</v>
      </c>
      <c r="G37" s="48"/>
      <c r="H37" s="48"/>
      <c r="I37" s="48">
        <v>7</v>
      </c>
      <c r="J37" s="48"/>
      <c r="K37" s="48"/>
      <c r="L37" s="48">
        <v>8</v>
      </c>
      <c r="M37" s="48"/>
      <c r="N37" s="48"/>
      <c r="O37" s="48">
        <v>9</v>
      </c>
      <c r="P37" s="48"/>
      <c r="Q37" s="48"/>
      <c r="R37" s="48">
        <v>10</v>
      </c>
      <c r="S37" s="48"/>
      <c r="T37" s="48"/>
      <c r="U37" s="48">
        <v>11</v>
      </c>
      <c r="V37" s="48"/>
      <c r="W37" s="48"/>
      <c r="X37" s="48">
        <v>12</v>
      </c>
      <c r="Y37" s="48"/>
      <c r="Z37" s="48"/>
      <c r="AA37" s="48">
        <v>1</v>
      </c>
      <c r="AB37" s="48"/>
      <c r="AC37" s="48"/>
      <c r="AD37" s="48">
        <v>2</v>
      </c>
      <c r="AE37" s="48"/>
      <c r="AF37" s="48"/>
      <c r="AG37" s="48">
        <v>3</v>
      </c>
      <c r="AH37" s="48"/>
      <c r="AI37" s="48"/>
      <c r="AJ37" s="22" t="s">
        <v>28</v>
      </c>
      <c r="AK37" s="22"/>
      <c r="AL37" s="49" t="s">
        <v>29</v>
      </c>
      <c r="AM37"/>
      <c r="AN37"/>
      <c r="AO37"/>
      <c r="AP37"/>
      <c r="AQ37"/>
    </row>
    <row r="38" spans="1:43" ht="18" customHeight="1" x14ac:dyDescent="0.4">
      <c r="A38" s="50" t="s">
        <v>30</v>
      </c>
      <c r="B38" s="50"/>
      <c r="C38" s="50"/>
      <c r="D38" s="37">
        <v>1400</v>
      </c>
      <c r="E38" s="37">
        <v>1310</v>
      </c>
      <c r="F38" s="51">
        <v>1400</v>
      </c>
      <c r="G38" s="51"/>
      <c r="H38" s="51"/>
      <c r="I38" s="51">
        <v>1470</v>
      </c>
      <c r="J38" s="51"/>
      <c r="K38" s="51"/>
      <c r="L38" s="51">
        <v>1470</v>
      </c>
      <c r="M38" s="51"/>
      <c r="N38" s="51"/>
      <c r="O38" s="51">
        <v>1330</v>
      </c>
      <c r="P38" s="51"/>
      <c r="Q38" s="51"/>
      <c r="R38" s="51">
        <v>1400</v>
      </c>
      <c r="S38" s="51"/>
      <c r="T38" s="51"/>
      <c r="U38" s="51">
        <v>1400</v>
      </c>
      <c r="V38" s="51"/>
      <c r="W38" s="51"/>
      <c r="X38" s="51">
        <v>1330</v>
      </c>
      <c r="Y38" s="51"/>
      <c r="Z38" s="51"/>
      <c r="AA38" s="51">
        <v>1330</v>
      </c>
      <c r="AB38" s="51"/>
      <c r="AC38" s="51"/>
      <c r="AD38" s="51">
        <v>1330</v>
      </c>
      <c r="AE38" s="51"/>
      <c r="AF38" s="51"/>
      <c r="AG38" s="51">
        <v>1400</v>
      </c>
      <c r="AH38" s="51"/>
      <c r="AI38" s="51"/>
      <c r="AJ38" s="52">
        <f>SUM(D38:AI38)</f>
        <v>16570</v>
      </c>
      <c r="AK38" s="52"/>
      <c r="AL38" s="53">
        <f>ROUNDUP(AJ38/AJ39,1)</f>
        <v>70</v>
      </c>
      <c r="AM38"/>
      <c r="AN38"/>
      <c r="AO38"/>
      <c r="AP38"/>
      <c r="AQ38"/>
    </row>
    <row r="39" spans="1:43" ht="18" customHeight="1" x14ac:dyDescent="0.4">
      <c r="A39" s="50" t="s">
        <v>31</v>
      </c>
      <c r="B39" s="50"/>
      <c r="C39" s="50"/>
      <c r="D39" s="37">
        <v>20</v>
      </c>
      <c r="E39" s="37">
        <v>19</v>
      </c>
      <c r="F39" s="51">
        <v>20</v>
      </c>
      <c r="G39" s="51"/>
      <c r="H39" s="51"/>
      <c r="I39" s="51">
        <v>21</v>
      </c>
      <c r="J39" s="51"/>
      <c r="K39" s="51"/>
      <c r="L39" s="51">
        <v>21</v>
      </c>
      <c r="M39" s="51"/>
      <c r="N39" s="51"/>
      <c r="O39" s="51">
        <v>19</v>
      </c>
      <c r="P39" s="51"/>
      <c r="Q39" s="51"/>
      <c r="R39" s="51">
        <v>20</v>
      </c>
      <c r="S39" s="51"/>
      <c r="T39" s="51"/>
      <c r="U39" s="51">
        <v>20</v>
      </c>
      <c r="V39" s="51"/>
      <c r="W39" s="51"/>
      <c r="X39" s="51">
        <v>19</v>
      </c>
      <c r="Y39" s="51"/>
      <c r="Z39" s="51"/>
      <c r="AA39" s="51">
        <v>19</v>
      </c>
      <c r="AB39" s="51"/>
      <c r="AC39" s="51"/>
      <c r="AD39" s="51">
        <v>19</v>
      </c>
      <c r="AE39" s="51"/>
      <c r="AF39" s="51"/>
      <c r="AG39" s="51">
        <v>20</v>
      </c>
      <c r="AH39" s="51"/>
      <c r="AI39" s="51"/>
      <c r="AJ39" s="52">
        <f>+SUM(D39:AI39)</f>
        <v>237</v>
      </c>
      <c r="AK39" s="52"/>
      <c r="AL39" s="54"/>
      <c r="AM39"/>
      <c r="AN39"/>
      <c r="AO39"/>
      <c r="AP39"/>
      <c r="AQ39"/>
    </row>
    <row r="40" spans="1:43" ht="5.0999999999999996" customHeight="1" x14ac:dyDescent="0.4">
      <c r="A40" s="55"/>
      <c r="B40" s="55"/>
      <c r="C40" s="55"/>
      <c r="D40"/>
      <c r="E40"/>
      <c r="F40"/>
      <c r="G40"/>
      <c r="H40"/>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56"/>
      <c r="AK40" s="46"/>
      <c r="AL40" s="20"/>
      <c r="AM40" s="20"/>
      <c r="AN40" s="5"/>
    </row>
    <row r="41" spans="1:43" ht="18" customHeight="1" x14ac:dyDescent="0.4">
      <c r="A41" s="4" t="s">
        <v>32</v>
      </c>
      <c r="B41" s="46"/>
      <c r="D41" s="46"/>
      <c r="E41" s="46"/>
      <c r="F41" s="46"/>
      <c r="G41" s="46"/>
      <c r="H41" s="46"/>
      <c r="I41"/>
      <c r="J41"/>
      <c r="K41"/>
      <c r="L41"/>
      <c r="M41"/>
      <c r="N41"/>
      <c r="O41" s="46"/>
      <c r="P41" s="46"/>
      <c r="Q41" s="46"/>
      <c r="R41" s="46"/>
      <c r="S41" s="46"/>
      <c r="T41" s="46"/>
      <c r="U41" s="46"/>
      <c r="V41" s="46"/>
      <c r="W41" s="20"/>
      <c r="X41" s="46"/>
      <c r="Y41" s="46"/>
      <c r="Z41" s="46"/>
      <c r="AA41" s="46"/>
      <c r="AB41" s="46"/>
      <c r="AC41" s="46"/>
      <c r="AD41" s="46"/>
      <c r="AE41" s="46"/>
      <c r="AF41" s="46"/>
      <c r="AG41" s="46"/>
      <c r="AH41" s="46"/>
      <c r="AI41" s="46"/>
      <c r="AJ41" s="56"/>
      <c r="AK41" s="46"/>
      <c r="AL41" s="20"/>
      <c r="AM41" s="20"/>
      <c r="AN41" s="5"/>
    </row>
    <row r="42" spans="1:43" ht="24.95" customHeight="1" x14ac:dyDescent="0.4">
      <c r="A42" s="22" t="s">
        <v>33</v>
      </c>
      <c r="B42" s="22"/>
      <c r="C42" s="22" t="s">
        <v>20</v>
      </c>
      <c r="D42" s="22"/>
      <c r="E42" s="27" t="s">
        <v>70</v>
      </c>
      <c r="F42" s="27"/>
      <c r="G42" s="27"/>
      <c r="H42" s="27"/>
      <c r="I42"/>
      <c r="J42"/>
      <c r="K42"/>
      <c r="L42"/>
      <c r="M42"/>
      <c r="N42"/>
      <c r="O42"/>
      <c r="P42"/>
      <c r="Q42"/>
      <c r="R42"/>
      <c r="S42"/>
      <c r="T42"/>
      <c r="U42"/>
      <c r="W42" s="20"/>
      <c r="X42" s="46"/>
      <c r="Y42" s="46"/>
      <c r="Z42" s="46"/>
      <c r="AA42" s="46"/>
      <c r="AB42" s="46"/>
      <c r="AC42" s="46"/>
      <c r="AD42" s="46"/>
      <c r="AE42" s="46"/>
      <c r="AF42" s="46"/>
      <c r="AG42" s="46"/>
      <c r="AH42" s="46"/>
      <c r="AI42" s="46"/>
      <c r="AJ42" s="56"/>
      <c r="AK42" s="46"/>
      <c r="AL42" s="20"/>
      <c r="AM42" s="20"/>
      <c r="AN42" s="5"/>
    </row>
    <row r="43" spans="1:43" ht="18" customHeight="1" x14ac:dyDescent="0.4">
      <c r="A43" s="27" t="s">
        <v>36</v>
      </c>
      <c r="B43" s="27"/>
      <c r="C43" s="60">
        <f>ROUNDDOWN(IF(AL38&lt;=60,1,1+ROUNDUP((AL38-60)/40,0)),1)</f>
        <v>2</v>
      </c>
      <c r="D43" s="60"/>
      <c r="E43" s="60">
        <f>ROUNDDOWN(AL38/40,1)</f>
        <v>1.7</v>
      </c>
      <c r="F43" s="60"/>
      <c r="G43" s="60"/>
      <c r="H43" s="60"/>
      <c r="I43"/>
      <c r="J43"/>
      <c r="K43"/>
      <c r="L43"/>
      <c r="M43"/>
      <c r="N43"/>
      <c r="O43"/>
      <c r="P43"/>
      <c r="Q43"/>
      <c r="R43"/>
      <c r="S43"/>
      <c r="T43"/>
      <c r="U43"/>
      <c r="W43" s="20"/>
      <c r="X43" s="46"/>
      <c r="Y43" s="46"/>
      <c r="Z43" s="46"/>
      <c r="AA43" s="46"/>
      <c r="AB43" s="46"/>
      <c r="AC43" s="46"/>
      <c r="AD43" s="46"/>
      <c r="AE43" s="46"/>
      <c r="AF43" s="46"/>
      <c r="AG43" s="46"/>
      <c r="AH43" s="46"/>
      <c r="AI43" s="46"/>
      <c r="AJ43" s="56"/>
      <c r="AK43" s="46"/>
      <c r="AL43" s="20"/>
      <c r="AM43" s="20"/>
      <c r="AN43" s="5"/>
    </row>
    <row r="44" spans="1:43" ht="5.0999999999999996" customHeight="1" x14ac:dyDescent="0.4">
      <c r="A44" s="55"/>
      <c r="B44" s="55"/>
      <c r="C44" s="55"/>
      <c r="D44" s="55"/>
      <c r="E44" s="55"/>
      <c r="F44" s="55"/>
      <c r="G44" s="55"/>
      <c r="H44" s="55"/>
      <c r="I44" s="55"/>
      <c r="J44" s="46"/>
      <c r="K44" s="46"/>
      <c r="L44" s="46"/>
      <c r="M44" s="56"/>
      <c r="N44" s="46"/>
      <c r="O44" s="46"/>
      <c r="P44" s="46"/>
      <c r="Q44"/>
      <c r="W44" s="20"/>
      <c r="X44" s="46"/>
      <c r="Y44" s="46"/>
      <c r="Z44" s="46"/>
      <c r="AA44" s="46"/>
      <c r="AB44" s="46"/>
      <c r="AC44" s="46"/>
      <c r="AD44" s="46"/>
      <c r="AE44" s="46"/>
      <c r="AF44" s="46"/>
      <c r="AG44" s="46"/>
      <c r="AH44" s="46"/>
      <c r="AI44" s="46"/>
      <c r="AJ44" s="56"/>
      <c r="AK44" s="46"/>
      <c r="AL44" s="20"/>
      <c r="AM44" s="20"/>
      <c r="AN44" s="5"/>
    </row>
    <row r="45" spans="1:43" ht="21" customHeight="1" x14ac:dyDescent="0.4">
      <c r="A45" s="4" t="s">
        <v>37</v>
      </c>
      <c r="B45" s="9"/>
      <c r="C45" s="10"/>
      <c r="D45" s="10"/>
      <c r="E45" s="10"/>
      <c r="F45" s="10"/>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10"/>
      <c r="AM45" s="10"/>
      <c r="AN45" s="5"/>
    </row>
    <row r="46" spans="1:43" ht="24.95" customHeight="1" x14ac:dyDescent="0.4">
      <c r="A46" s="5"/>
      <c r="B46" s="20"/>
      <c r="C46" s="57" t="str">
        <f>IF(VLOOKUP($AK$1,[1]選択肢!$A$1:$J$31,C51,FALSE)=0,"-",VLOOKUP($AK$1,[1]選択肢!$A$1:$J$31,C51,FALSE))</f>
        <v>管理者</v>
      </c>
      <c r="D46" s="58"/>
      <c r="E46" s="61" t="str">
        <f>IF(VLOOKUP($AK$1,[1]選択肢!$A$1:$J$31,E51,FALSE)=0,"-",VLOOKUP($AK$1,[1]選択肢!$A$1:$J$31,E51,FALSE))</f>
        <v>サービス管理責任者</v>
      </c>
      <c r="F46" s="61"/>
      <c r="G46" s="61"/>
      <c r="H46" s="61"/>
      <c r="I46" s="57" t="str">
        <f>IF(VLOOKUP($AK$1,[1]選択肢!$A$1:$J$31,I51,FALSE)=0,"-",VLOOKUP($AK$1,[1]選択肢!$A$1:$J$31,I51,FALSE))</f>
        <v>就労定着支援員</v>
      </c>
      <c r="J46" s="58"/>
      <c r="K46" s="58"/>
      <c r="L46" s="58"/>
      <c r="M46" s="58"/>
      <c r="N46" s="59"/>
      <c r="O46" s="57" t="str">
        <f>IF(VLOOKUP($AK$1,[1]選択肢!$A$1:$J$31,O51,FALSE)=0,"-",VLOOKUP($AK$1,[1]選択肢!$A$1:$J$31,O51,FALSE))</f>
        <v>-</v>
      </c>
      <c r="P46" s="58"/>
      <c r="Q46" s="58"/>
      <c r="R46" s="58"/>
      <c r="S46" s="58"/>
      <c r="T46" s="59"/>
      <c r="U46" s="57" t="str">
        <f>IF(VLOOKUP($AK$1,[1]選択肢!$A$1:$J$31,U51,FALSE)=0,"-",VLOOKUP($AK$1,[1]選択肢!$A$1:$J$31,U51,FALSE))</f>
        <v>-</v>
      </c>
      <c r="V46" s="58"/>
      <c r="W46" s="58"/>
      <c r="X46" s="58"/>
      <c r="Y46" s="58"/>
      <c r="Z46" s="59"/>
      <c r="AA46" s="57" t="str">
        <f>IF(VLOOKUP($AK$1,[1]選択肢!$A$1:$J$31,AA51,FALSE)=0,"-",VLOOKUP($AK$1,[1]選択肢!$A$1:$J$31,AA51,FALSE))</f>
        <v>-</v>
      </c>
      <c r="AB46" s="58"/>
      <c r="AC46" s="58"/>
      <c r="AD46" s="58"/>
      <c r="AE46" s="58"/>
      <c r="AF46" s="59"/>
      <c r="AG46" s="61" t="str">
        <f>IF(VLOOKUP($AK$1,[1]選択肢!$A$1:$J$31,AG51,FALSE)=0,"-",VLOOKUP($AK$1,[1]選択肢!$A$1:$J$31,AG51,FALSE))</f>
        <v>-</v>
      </c>
      <c r="AH46" s="61"/>
      <c r="AI46" s="61"/>
      <c r="AJ46" s="61"/>
      <c r="AK46" s="61"/>
      <c r="AL46" s="61" t="str">
        <f>IF(VLOOKUP($AK$1,[1]選択肢!$A$1:$J$31,AL51,FALSE)=0,"-",VLOOKUP($AK$1,[1]選択肢!$A$1:$J$31,AL51,FALSE))</f>
        <v>-</v>
      </c>
      <c r="AM46" s="61"/>
      <c r="AN46" s="5"/>
    </row>
    <row r="47" spans="1:43" ht="18" customHeight="1" x14ac:dyDescent="0.4">
      <c r="A47" s="5"/>
      <c r="B47" s="20"/>
      <c r="C47" s="62" t="s">
        <v>38</v>
      </c>
      <c r="D47" s="62" t="s">
        <v>39</v>
      </c>
      <c r="E47" s="63" t="s">
        <v>38</v>
      </c>
      <c r="F47" s="64" t="s">
        <v>39</v>
      </c>
      <c r="G47" s="64"/>
      <c r="H47" s="64"/>
      <c r="I47" s="65" t="s">
        <v>38</v>
      </c>
      <c r="J47" s="66"/>
      <c r="K47" s="67"/>
      <c r="L47" s="65" t="s">
        <v>39</v>
      </c>
      <c r="M47" s="66"/>
      <c r="N47" s="67"/>
      <c r="O47" s="65" t="s">
        <v>38</v>
      </c>
      <c r="P47" s="66"/>
      <c r="Q47" s="67"/>
      <c r="R47" s="65" t="s">
        <v>39</v>
      </c>
      <c r="S47" s="66"/>
      <c r="T47" s="67"/>
      <c r="U47" s="65" t="s">
        <v>38</v>
      </c>
      <c r="V47" s="66"/>
      <c r="W47" s="67"/>
      <c r="X47" s="65" t="s">
        <v>39</v>
      </c>
      <c r="Y47" s="66"/>
      <c r="Z47" s="67"/>
      <c r="AA47" s="65" t="s">
        <v>38</v>
      </c>
      <c r="AB47" s="66"/>
      <c r="AC47" s="67"/>
      <c r="AD47" s="65" t="s">
        <v>39</v>
      </c>
      <c r="AE47" s="66"/>
      <c r="AF47" s="67"/>
      <c r="AG47" s="65" t="s">
        <v>38</v>
      </c>
      <c r="AH47" s="66"/>
      <c r="AI47" s="67"/>
      <c r="AJ47" s="65" t="s">
        <v>39</v>
      </c>
      <c r="AK47" s="67"/>
      <c r="AL47" s="63" t="s">
        <v>40</v>
      </c>
      <c r="AM47" s="63" t="s">
        <v>41</v>
      </c>
      <c r="AN47" s="5"/>
    </row>
    <row r="48" spans="1:43" ht="18" customHeight="1" x14ac:dyDescent="0.4">
      <c r="A48" s="5"/>
      <c r="B48" s="68" t="s">
        <v>42</v>
      </c>
      <c r="C48" s="63">
        <f>COUNTIFS($B$11:$B$30,C$46,$C$11:$C$30,"A",$D$11:$D$30,"*")</f>
        <v>0</v>
      </c>
      <c r="D48" s="63">
        <f>COUNTIFS($B$11:$B$30,C$46,$C$11:$C$30,"B",$D$11:$D$30,"*")</f>
        <v>0</v>
      </c>
      <c r="E48" s="63">
        <f>COUNTIFS($B$11:$B$30,E$46,$C$11:$C$30,"A",$D$11:$D$30,"*")</f>
        <v>1</v>
      </c>
      <c r="F48" s="65">
        <f>COUNTIFS($B$11:$B$30,E$46,$C$11:$C$30,"B",$D$11:$D$30,"*")</f>
        <v>1</v>
      </c>
      <c r="G48" s="66"/>
      <c r="H48" s="67"/>
      <c r="I48" s="65">
        <f>COUNTIFS($B$11:$B$30,I$46,$C$11:$C$30,"A",$D$11:$D$30,"*")</f>
        <v>0</v>
      </c>
      <c r="J48" s="66"/>
      <c r="K48" s="67"/>
      <c r="L48" s="65">
        <f>COUNTIFS($B$11:$B$30,I$46,$C$11:$C$30,"B",$D$11:$D$30,"*")</f>
        <v>0</v>
      </c>
      <c r="M48" s="66"/>
      <c r="N48" s="67"/>
      <c r="O48" s="65">
        <f>COUNTIFS($B$11:$B$30,O$46,$C$11:$C$30,"A",$D$11:$D$30,"*")</f>
        <v>0</v>
      </c>
      <c r="P48" s="66"/>
      <c r="Q48" s="67"/>
      <c r="R48" s="65">
        <f>COUNTIFS($B$11:$B$30,O$46,$C$11:$C$30,"B",$D$11:$D$30,"*")</f>
        <v>0</v>
      </c>
      <c r="S48" s="66"/>
      <c r="T48" s="67"/>
      <c r="U48" s="65">
        <f>COUNTIFS($B$11:$B$30,U$46,$C$11:$C$30,"A",$D$11:$D$30,"*")</f>
        <v>0</v>
      </c>
      <c r="V48" s="66"/>
      <c r="W48" s="67"/>
      <c r="X48" s="65">
        <f>COUNTIFS($B$11:$B$30,U$46,$C$11:$C$30,"B",$D$11:$D$30,"*")</f>
        <v>0</v>
      </c>
      <c r="Y48" s="66"/>
      <c r="Z48" s="67"/>
      <c r="AA48" s="65">
        <f>COUNTIFS($B$11:$B$30,AA$46,$C$11:$C$30,"A",$D$11:$D$30,"*")</f>
        <v>0</v>
      </c>
      <c r="AB48" s="66"/>
      <c r="AC48" s="67"/>
      <c r="AD48" s="65">
        <f>COUNTIFS($B$11:$B$30,AA$46,$C$11:$C$30,"B",$D$11:$D$30,"*")</f>
        <v>0</v>
      </c>
      <c r="AE48" s="66"/>
      <c r="AF48" s="67"/>
      <c r="AG48" s="65">
        <f>COUNTIFS($B$11:$B$30,AG$46,$C$11:$C$30,"A",$D$11:$D$30,"*")</f>
        <v>0</v>
      </c>
      <c r="AH48" s="66"/>
      <c r="AI48" s="67"/>
      <c r="AJ48" s="65">
        <f>COUNTIFS($B$11:$B$30,AG$46,$C$11:$C$30,"B",$D$11:$D$30,"*")</f>
        <v>0</v>
      </c>
      <c r="AK48" s="67"/>
      <c r="AL48" s="63">
        <f>COUNTIFS($B$11:$B$30,AL$46,$C$11:$C$30,"A",$D$11:$D$30,"*")</f>
        <v>0</v>
      </c>
      <c r="AM48" s="63">
        <f>COUNTIFS($B$11:$B$30,AL$46,$C$11:$C$30,"B",$D$11:$D$30,"*")</f>
        <v>0</v>
      </c>
      <c r="AN48" s="5"/>
    </row>
    <row r="49" spans="1:40" ht="18" customHeight="1" x14ac:dyDescent="0.4">
      <c r="A49" s="5"/>
      <c r="B49" s="49" t="s">
        <v>43</v>
      </c>
      <c r="C49" s="63">
        <f>COUNTIFS($B$11:$B$30,C$46,$C$11:$C$30,"C",$D$11:$D$30,"*")</f>
        <v>0</v>
      </c>
      <c r="D49" s="63">
        <f>COUNTIFS($B$11:$B$30,C$46,$C$11:$C$30,"D",$D$11:$D$30,"*")</f>
        <v>0</v>
      </c>
      <c r="E49" s="63">
        <f>COUNTIFS($B$11:$B$30,E$46,$C$11:$C$30,"C",$D$11:$D$30,"*")</f>
        <v>1</v>
      </c>
      <c r="F49" s="65">
        <f>COUNTIFS($B$11:$B$30,E$46,$C$11:$C$30,"D",$D$11:$D$30,"*")</f>
        <v>1</v>
      </c>
      <c r="G49" s="66"/>
      <c r="H49" s="67"/>
      <c r="I49" s="65">
        <f>COUNTIFS($B$11:$B$30,I$46,$C$11:$C$30,"C",$D$11:$D$30,"*")</f>
        <v>0</v>
      </c>
      <c r="J49" s="66"/>
      <c r="K49" s="67"/>
      <c r="L49" s="65">
        <f>COUNTIFS($B$11:$B$30,I$46,$C$11:$C$30,"D",$D$11:$D$30,"*")</f>
        <v>0</v>
      </c>
      <c r="M49" s="66"/>
      <c r="N49" s="67"/>
      <c r="O49" s="65">
        <f>COUNTIFS($B$11:$B$30,O$46,$C$11:$C$30,"C",$D$11:$D$30,"*")</f>
        <v>0</v>
      </c>
      <c r="P49" s="66"/>
      <c r="Q49" s="67"/>
      <c r="R49" s="65">
        <f>COUNTIFS($B$11:$B$30,O$46,$C$11:$C$30,"D",$D$11:$D$30,"*")</f>
        <v>0</v>
      </c>
      <c r="S49" s="66"/>
      <c r="T49" s="67"/>
      <c r="U49" s="65">
        <f>COUNTIFS($B$11:$B$30,U$46,$C$11:$C$30,"C",$D$11:$D$30,"*")</f>
        <v>0</v>
      </c>
      <c r="V49" s="66"/>
      <c r="W49" s="67"/>
      <c r="X49" s="65">
        <f>COUNTIFS($B$11:$B$30,U$46,$C$11:$C$30,"D",$D$11:$D$30,"*")</f>
        <v>0</v>
      </c>
      <c r="Y49" s="66"/>
      <c r="Z49" s="67"/>
      <c r="AA49" s="65">
        <f>COUNTIFS($B$11:$B$30,AA$46,$C$11:$C$30,"C",$D$11:$D$30,"*")</f>
        <v>0</v>
      </c>
      <c r="AB49" s="66"/>
      <c r="AC49" s="67"/>
      <c r="AD49" s="65">
        <f>COUNTIFS($B$11:$B$30,AA$46,$C$11:$C$30,"D",$D$11:$D$30,"*")</f>
        <v>0</v>
      </c>
      <c r="AE49" s="66"/>
      <c r="AF49" s="67"/>
      <c r="AG49" s="65">
        <f>COUNTIFS($B$11:$B$30,AG$46,$C$11:$C$30,"C",$D$11:$D$30,"*")</f>
        <v>0</v>
      </c>
      <c r="AH49" s="66"/>
      <c r="AI49" s="67"/>
      <c r="AJ49" s="65">
        <f>COUNTIFS($B$11:$B$30,AG$46,$C$11:$C$30,"D",$D$11:$D$30,"*")</f>
        <v>0</v>
      </c>
      <c r="AK49" s="67"/>
      <c r="AL49" s="63">
        <f>COUNTIFS($B$11:$B$30,AL$46,$C$11:$C$30,"C",$D$11:$D$30,"*")</f>
        <v>0</v>
      </c>
      <c r="AM49" s="63">
        <f>COUNTIFS($B$11:$B$30,AL$46,$C$11:$C$30,"D",$D$11:$D$30,"*")</f>
        <v>0</v>
      </c>
      <c r="AN49" s="5"/>
    </row>
    <row r="50" spans="1:40" ht="24.95" customHeight="1" x14ac:dyDescent="0.4">
      <c r="A50" s="5"/>
      <c r="B50" s="49" t="s">
        <v>44</v>
      </c>
      <c r="C50" s="57" t="str">
        <f>IF($AK$3="４週",SUMIFS($AJ$11:$AJ$30,$B$11:$B$30,C46)/4/$AH$5,IF($AK$3="歴月",SUMIFS($AJ$11:$AJ$30,$B$11:$B$30,C46)/$AL$5,"記載する期間を選択してください"))</f>
        <v>記載する期間を選択してください</v>
      </c>
      <c r="D50" s="59"/>
      <c r="E50" s="57" t="str">
        <f>IF($AK$3="４週",SUMIFS($AJ$11:$AJ$30,$B$11:$B$30,E46)/4/$AH$5,IF($AK$3="歴月",SUMIFS($AJ$11:$AJ$30,$B$11:$B$30,E46)/$AL$5,"記載する期間を選択してください"))</f>
        <v>記載する期間を選択してください</v>
      </c>
      <c r="F50" s="58"/>
      <c r="G50" s="58"/>
      <c r="H50" s="59"/>
      <c r="I50" s="57" t="str">
        <f>IF($AK$3="４週",SUMIFS($AJ$11:$AJ$30,$B$11:$B$30,I46)/4/$AH$5,IF($AK$3="歴月",SUMIFS($AJ$11:$AJ$30,$B$11:$B$30,I46)/$AL$5,"記載する期間を選択してください"))</f>
        <v>記載する期間を選択してください</v>
      </c>
      <c r="J50" s="58"/>
      <c r="K50" s="58"/>
      <c r="L50" s="58"/>
      <c r="M50" s="58"/>
      <c r="N50" s="59"/>
      <c r="O50" s="57" t="str">
        <f>IF($AK$3="４週",SUMIFS($AJ$11:$AJ$30,$B$11:$B$30,O46)/4/$AH$5,IF($AK$3="歴月",SUMIFS($AJ$11:$AJ$30,$B$11:$B$30,O46)/$AL$5,"記載する期間を選択してください"))</f>
        <v>記載する期間を選択してください</v>
      </c>
      <c r="P50" s="58"/>
      <c r="Q50" s="58"/>
      <c r="R50" s="58"/>
      <c r="S50" s="58"/>
      <c r="T50" s="59"/>
      <c r="U50" s="57" t="str">
        <f>IF($AK$3="４週",SUMIFS($AJ$11:$AJ$30,$B$11:$B$30,U46)/4/$AH$5,IF($AK$3="歴月",SUMIFS($AJ$11:$AJ$30,$B$11:$B$30,U46)/$AL$5,"記載する期間を選択してください"))</f>
        <v>記載する期間を選択してください</v>
      </c>
      <c r="V50" s="58"/>
      <c r="W50" s="58"/>
      <c r="X50" s="58"/>
      <c r="Y50" s="58"/>
      <c r="Z50" s="59"/>
      <c r="AA50" s="57" t="str">
        <f>IF($AK$3="４週",SUMIFS($AJ$11:$AJ$30,$B$11:$B$30,AA46)/4/$AH$5,IF($AK$3="歴月",SUMIFS($AJ$11:$AJ$30,$B$11:$B$30,AA46)/$AL$5,"記載する期間を選択してください"))</f>
        <v>記載する期間を選択してください</v>
      </c>
      <c r="AB50" s="58"/>
      <c r="AC50" s="58"/>
      <c r="AD50" s="58"/>
      <c r="AE50" s="58"/>
      <c r="AF50" s="59"/>
      <c r="AG50" s="57" t="str">
        <f>IF($AK$3="４週",SUMIFS($AJ$11:$AJ$30,$B$11:$B$30,AG46)/4/$AH$5,IF($AK$3="歴月",SUMIFS($AJ$11:$AJ$30,$B$11:$B$30,AG46)/$AL$5,"記載する期間を選択してください"))</f>
        <v>記載する期間を選択してください</v>
      </c>
      <c r="AH50" s="58"/>
      <c r="AI50" s="58"/>
      <c r="AJ50" s="58"/>
      <c r="AK50" s="59"/>
      <c r="AL50" s="57" t="str">
        <f>IF($AK$3="４週",SUMIFS($AJ$11:$AJ$30,$B$11:$B$30,AL46)/4/$AH$5,IF($AK$3="歴月",SUMIFS($AJ$11:$AJ$30,$B$11:$B$30,AL46)/$AL$5,"記載する期間を選択してください"))</f>
        <v>記載する期間を選択してください</v>
      </c>
      <c r="AM50" s="59"/>
      <c r="AN50" s="5"/>
    </row>
    <row r="51" spans="1:40" ht="6" customHeight="1" x14ac:dyDescent="0.4">
      <c r="A51" s="5"/>
      <c r="B51" s="9"/>
      <c r="C51" s="69">
        <v>2</v>
      </c>
      <c r="D51" s="69"/>
      <c r="E51" s="69">
        <v>3</v>
      </c>
      <c r="F51" s="69"/>
      <c r="G51" s="69"/>
      <c r="H51" s="69"/>
      <c r="I51" s="69">
        <v>4</v>
      </c>
      <c r="J51" s="69"/>
      <c r="K51" s="69"/>
      <c r="L51" s="69"/>
      <c r="M51" s="69"/>
      <c r="N51" s="69"/>
      <c r="O51" s="69">
        <v>5</v>
      </c>
      <c r="P51" s="69"/>
      <c r="Q51" s="69"/>
      <c r="R51" s="69"/>
      <c r="S51" s="69"/>
      <c r="T51" s="69"/>
      <c r="U51" s="69">
        <v>6</v>
      </c>
      <c r="V51" s="69"/>
      <c r="W51" s="69"/>
      <c r="X51" s="69"/>
      <c r="Y51" s="69"/>
      <c r="Z51" s="69"/>
      <c r="AA51" s="69">
        <v>7</v>
      </c>
      <c r="AB51" s="69"/>
      <c r="AC51" s="69"/>
      <c r="AD51" s="69"/>
      <c r="AE51" s="69"/>
      <c r="AF51" s="69"/>
      <c r="AG51" s="69">
        <v>8</v>
      </c>
      <c r="AH51" s="69"/>
      <c r="AI51" s="69"/>
      <c r="AJ51" s="69"/>
      <c r="AK51" s="69"/>
      <c r="AL51" s="69">
        <v>9</v>
      </c>
      <c r="AM51" s="70"/>
      <c r="AN51" s="5"/>
    </row>
    <row r="52" spans="1:40" ht="15" customHeight="1" x14ac:dyDescent="0.4">
      <c r="A52" s="46" t="s">
        <v>45</v>
      </c>
      <c r="B52" s="71"/>
      <c r="C52" s="72"/>
      <c r="D52" s="72"/>
      <c r="E52" s="72"/>
      <c r="F52" s="73"/>
      <c r="G52" s="72"/>
      <c r="H52" s="69"/>
      <c r="I52" s="69"/>
      <c r="J52" s="69"/>
      <c r="K52" s="69"/>
      <c r="L52" s="69"/>
      <c r="M52" s="69"/>
      <c r="N52" s="69"/>
      <c r="O52" s="69"/>
      <c r="P52" s="69"/>
      <c r="Q52" s="69"/>
      <c r="R52" s="69">
        <v>6</v>
      </c>
      <c r="S52" s="69"/>
      <c r="T52" s="69"/>
      <c r="U52" s="69"/>
      <c r="V52" s="69"/>
      <c r="W52" s="69"/>
      <c r="X52" s="69">
        <v>7</v>
      </c>
      <c r="Y52" s="69"/>
      <c r="Z52" s="69"/>
      <c r="AA52" s="69"/>
      <c r="AB52" s="69"/>
      <c r="AC52" s="69"/>
      <c r="AD52" s="69">
        <v>8</v>
      </c>
      <c r="AE52" s="69"/>
      <c r="AF52" s="69"/>
      <c r="AG52" s="74"/>
      <c r="AH52" s="74"/>
      <c r="AI52" s="74"/>
      <c r="AJ52" s="74">
        <v>9</v>
      </c>
      <c r="AK52" s="75"/>
      <c r="AL52" s="75"/>
      <c r="AM52" s="5"/>
    </row>
    <row r="53" spans="1:40" s="46" customFormat="1" ht="15" customHeight="1" x14ac:dyDescent="0.4">
      <c r="A53" s="46" t="s">
        <v>46</v>
      </c>
      <c r="B53" s="55"/>
      <c r="C53" s="55"/>
      <c r="D53" s="55"/>
      <c r="E53" s="55"/>
      <c r="F53" s="55"/>
      <c r="G53" s="55"/>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0" s="46" customFormat="1" ht="15" customHeight="1" x14ac:dyDescent="0.4">
      <c r="A54" s="46" t="s">
        <v>47</v>
      </c>
      <c r="B54" s="55"/>
      <c r="C54" s="55"/>
      <c r="D54" s="55"/>
      <c r="E54" s="55"/>
      <c r="F54" s="55"/>
      <c r="G54" s="5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0" s="46" customFormat="1" ht="15" customHeight="1" x14ac:dyDescent="0.4">
      <c r="A55" s="46" t="s">
        <v>48</v>
      </c>
      <c r="B55" s="55"/>
      <c r="C55" s="55"/>
      <c r="D55" s="55"/>
      <c r="E55" s="55"/>
      <c r="F55" s="55"/>
      <c r="G55" s="55"/>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0" s="46" customFormat="1" ht="15" customHeight="1" x14ac:dyDescent="0.4">
      <c r="A56" s="46" t="s">
        <v>49</v>
      </c>
      <c r="B56" s="55"/>
      <c r="C56" s="55"/>
      <c r="D56" s="55"/>
      <c r="E56" s="55"/>
      <c r="F56" s="55"/>
      <c r="G56" s="55"/>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40" ht="15" customHeight="1" x14ac:dyDescent="0.4">
      <c r="A57" s="46" t="s">
        <v>50</v>
      </c>
      <c r="B57" s="76"/>
      <c r="C57" s="46"/>
      <c r="D57" s="46"/>
      <c r="E57" s="46"/>
      <c r="F57" s="46"/>
      <c r="G57" s="46"/>
    </row>
    <row r="58" spans="1:40" ht="15" customHeight="1" x14ac:dyDescent="0.4">
      <c r="A58" s="46" t="s">
        <v>51</v>
      </c>
      <c r="B58" s="76"/>
      <c r="C58" s="46"/>
      <c r="D58" s="46"/>
      <c r="E58" s="46"/>
      <c r="F58" s="46"/>
      <c r="G58" s="46"/>
    </row>
    <row r="59" spans="1:40" ht="15" customHeight="1" x14ac:dyDescent="0.4">
      <c r="A59" s="46"/>
      <c r="B59" s="68" t="s">
        <v>52</v>
      </c>
      <c r="C59" s="22" t="s">
        <v>53</v>
      </c>
      <c r="D59" s="22"/>
      <c r="E59" s="22"/>
      <c r="F59" s="46"/>
      <c r="G59" s="46"/>
    </row>
    <row r="60" spans="1:40" ht="15" customHeight="1" x14ac:dyDescent="0.4">
      <c r="A60" s="46"/>
      <c r="B60" s="77" t="s">
        <v>21</v>
      </c>
      <c r="C60" s="52" t="s">
        <v>54</v>
      </c>
      <c r="D60" s="52"/>
      <c r="E60" s="52"/>
      <c r="F60" s="46"/>
      <c r="G60" s="46"/>
    </row>
    <row r="61" spans="1:40" ht="15" customHeight="1" x14ac:dyDescent="0.4">
      <c r="A61" s="46"/>
      <c r="B61" s="77" t="s">
        <v>22</v>
      </c>
      <c r="C61" s="52" t="s">
        <v>55</v>
      </c>
      <c r="D61" s="52"/>
      <c r="E61" s="52"/>
      <c r="F61" s="46"/>
      <c r="G61" s="46"/>
    </row>
    <row r="62" spans="1:40" ht="15" customHeight="1" x14ac:dyDescent="0.4">
      <c r="A62" s="46"/>
      <c r="B62" s="77" t="s">
        <v>23</v>
      </c>
      <c r="C62" s="52" t="s">
        <v>56</v>
      </c>
      <c r="D62" s="52"/>
      <c r="E62" s="52"/>
      <c r="F62" s="46"/>
      <c r="G62" s="46"/>
    </row>
    <row r="63" spans="1:40" ht="15" customHeight="1" x14ac:dyDescent="0.4">
      <c r="A63" s="46"/>
      <c r="B63" s="77" t="s">
        <v>24</v>
      </c>
      <c r="C63" s="52" t="s">
        <v>57</v>
      </c>
      <c r="D63" s="52"/>
      <c r="E63" s="52"/>
      <c r="F63" s="46"/>
      <c r="G63" s="46"/>
    </row>
    <row r="64" spans="1:40" ht="15" customHeight="1" x14ac:dyDescent="0.4">
      <c r="A64" s="46"/>
      <c r="B64" s="46" t="s">
        <v>58</v>
      </c>
      <c r="C64" s="46"/>
      <c r="D64" s="46"/>
      <c r="E64" s="46"/>
      <c r="F64" s="46"/>
      <c r="G64" s="46"/>
    </row>
    <row r="65" spans="1:7" ht="15" customHeight="1" x14ac:dyDescent="0.4">
      <c r="A65" s="46"/>
      <c r="B65" s="46" t="s">
        <v>59</v>
      </c>
      <c r="C65" s="46"/>
      <c r="D65" s="46"/>
      <c r="E65" s="46"/>
      <c r="F65" s="46"/>
      <c r="G65" s="46"/>
    </row>
    <row r="66" spans="1:7" ht="15" customHeight="1" x14ac:dyDescent="0.4">
      <c r="A66" s="46"/>
      <c r="B66" s="46" t="s">
        <v>60</v>
      </c>
      <c r="C66" s="46"/>
      <c r="D66" s="46"/>
      <c r="E66" s="46"/>
      <c r="F66" s="46"/>
      <c r="G66" s="46"/>
    </row>
    <row r="67" spans="1:7" ht="15" customHeight="1" x14ac:dyDescent="0.4">
      <c r="A67" s="46" t="s">
        <v>71</v>
      </c>
      <c r="B67" s="76"/>
      <c r="C67" s="46"/>
      <c r="D67" s="46"/>
      <c r="E67" s="46"/>
      <c r="F67" s="46"/>
      <c r="G67" s="46"/>
    </row>
    <row r="68" spans="1:7" ht="15" customHeight="1" x14ac:dyDescent="0.4">
      <c r="A68" s="46" t="s">
        <v>72</v>
      </c>
      <c r="B68" s="76"/>
      <c r="C68" s="46"/>
      <c r="D68" s="46"/>
      <c r="E68" s="46"/>
      <c r="F68" s="46"/>
      <c r="G68" s="46"/>
    </row>
    <row r="69" spans="1:7" ht="15" customHeight="1" x14ac:dyDescent="0.4">
      <c r="A69" s="46" t="s">
        <v>61</v>
      </c>
      <c r="B69" s="76"/>
      <c r="C69" s="46"/>
      <c r="D69" s="46"/>
      <c r="E69" s="46"/>
      <c r="F69" s="46"/>
      <c r="G69" s="46"/>
    </row>
    <row r="70" spans="1:7" ht="15" customHeight="1" x14ac:dyDescent="0.4">
      <c r="A70" s="46" t="s">
        <v>73</v>
      </c>
      <c r="B70" s="76"/>
      <c r="C70" s="46"/>
      <c r="D70" s="46"/>
      <c r="E70" s="46"/>
      <c r="F70" s="46"/>
      <c r="G70" s="46"/>
    </row>
    <row r="71" spans="1:7" ht="15" customHeight="1" x14ac:dyDescent="0.4">
      <c r="A71" s="46" t="s">
        <v>62</v>
      </c>
      <c r="B71" s="76"/>
      <c r="C71" s="46"/>
      <c r="D71" s="46"/>
      <c r="E71" s="46"/>
      <c r="F71" s="46"/>
      <c r="G71" s="46"/>
    </row>
    <row r="72" spans="1:7" ht="15" customHeight="1" x14ac:dyDescent="0.4">
      <c r="A72" s="46" t="s">
        <v>74</v>
      </c>
      <c r="B72" s="76"/>
      <c r="C72" s="46"/>
      <c r="D72" s="46"/>
      <c r="E72" s="46"/>
      <c r="F72" s="46"/>
      <c r="G72" s="46"/>
    </row>
    <row r="73" spans="1:7" ht="15" customHeight="1" x14ac:dyDescent="0.4">
      <c r="A73" s="46" t="s">
        <v>75</v>
      </c>
      <c r="B73" s="76"/>
      <c r="C73" s="46"/>
      <c r="D73" s="46"/>
      <c r="E73" s="46"/>
      <c r="F73" s="46"/>
      <c r="G73" s="46"/>
    </row>
    <row r="74" spans="1:7" ht="15" customHeight="1" x14ac:dyDescent="0.4">
      <c r="A74" s="46" t="s">
        <v>63</v>
      </c>
      <c r="B74" s="76"/>
      <c r="C74" s="46"/>
      <c r="D74" s="46"/>
      <c r="E74" s="46"/>
      <c r="F74" s="46"/>
      <c r="G74" s="46"/>
    </row>
    <row r="75" spans="1:7" ht="15" customHeight="1" x14ac:dyDescent="0.4">
      <c r="A75" s="46" t="s">
        <v>64</v>
      </c>
      <c r="B75" s="76"/>
      <c r="C75" s="46"/>
      <c r="D75" s="46"/>
      <c r="E75" s="46"/>
      <c r="F75" s="46"/>
      <c r="G75" s="46"/>
    </row>
    <row r="76" spans="1:7" ht="15" customHeight="1" x14ac:dyDescent="0.4">
      <c r="A76" s="46" t="s">
        <v>76</v>
      </c>
      <c r="B76" s="76"/>
      <c r="C76" s="46"/>
      <c r="D76" s="46"/>
      <c r="E76" s="46"/>
      <c r="F76" s="46"/>
      <c r="G76" s="46"/>
    </row>
  </sheetData>
  <mergeCells count="142">
    <mergeCell ref="C62:E62"/>
    <mergeCell ref="C63:E63"/>
    <mergeCell ref="A31:D31"/>
    <mergeCell ref="A32:D32"/>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C46:D46"/>
    <mergeCell ref="E46:H46"/>
    <mergeCell ref="I46:N46"/>
    <mergeCell ref="O46:T46"/>
    <mergeCell ref="U46:Z46"/>
    <mergeCell ref="AA46:AF46"/>
    <mergeCell ref="A42:B42"/>
    <mergeCell ref="C42:D42"/>
    <mergeCell ref="E42:H42"/>
    <mergeCell ref="A43:B43"/>
    <mergeCell ref="C43:D43"/>
    <mergeCell ref="E43:H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L29:AM29"/>
    <mergeCell ref="AL30:AM30"/>
    <mergeCell ref="AL31:AM32"/>
    <mergeCell ref="A37:C37"/>
    <mergeCell ref="F37:H37"/>
    <mergeCell ref="I37:K37"/>
    <mergeCell ref="L37:N37"/>
    <mergeCell ref="O37:Q37"/>
    <mergeCell ref="AL23:AM23"/>
    <mergeCell ref="AL24:AM24"/>
    <mergeCell ref="AL25:AM25"/>
    <mergeCell ref="AL26:AM26"/>
    <mergeCell ref="AL27:AM27"/>
    <mergeCell ref="AL28:AM28"/>
    <mergeCell ref="AL17:AM17"/>
    <mergeCell ref="AL18:AM18"/>
    <mergeCell ref="AL19:AM19"/>
    <mergeCell ref="AL20:AM20"/>
    <mergeCell ref="AL21:AM21"/>
    <mergeCell ref="AL22:AM22"/>
    <mergeCell ref="AL11:AM11"/>
    <mergeCell ref="AL12:AM12"/>
    <mergeCell ref="AL13:AM13"/>
    <mergeCell ref="AL14:AM14"/>
    <mergeCell ref="AL15:AM15"/>
    <mergeCell ref="AL16:AM16"/>
    <mergeCell ref="AK7:AK10"/>
    <mergeCell ref="AL7:AM10"/>
    <mergeCell ref="E8:K8"/>
    <mergeCell ref="L8:R8"/>
    <mergeCell ref="S8:Y8"/>
    <mergeCell ref="Z8:AF8"/>
    <mergeCell ref="AG8:AI8"/>
    <mergeCell ref="AK3:AN3"/>
    <mergeCell ref="AK4:AN4"/>
    <mergeCell ref="AH5:AJ5"/>
    <mergeCell ref="A7:A10"/>
    <mergeCell ref="B7:B10"/>
    <mergeCell ref="C7:C10"/>
    <mergeCell ref="D7:D10"/>
    <mergeCell ref="E7:AI7"/>
    <mergeCell ref="AJ7:AJ10"/>
    <mergeCell ref="AK1:AN1"/>
    <mergeCell ref="M2:P2"/>
    <mergeCell ref="Q2:R2"/>
    <mergeCell ref="S2:T2"/>
    <mergeCell ref="U2:V2"/>
    <mergeCell ref="AK2:AN2"/>
  </mergeCells>
  <phoneticPr fontId="19"/>
  <dataValidations count="6">
    <dataValidation type="list" allowBlank="1" showInputMessage="1" showErrorMessage="1" sqref="B11:B30" xr:uid="{06182A23-7C83-4848-B2EA-BBB093B3A2FC}">
      <formula1>INDIRECT($AK$1)</formula1>
    </dataValidation>
    <dataValidation type="list" allowBlank="1" showInputMessage="1" showErrorMessage="1" sqref="AK3:AN3" xr:uid="{0AC3B0E7-C45E-458C-8447-7E88B70CEE8E}">
      <formula1>"４週,歴月"</formula1>
    </dataValidation>
    <dataValidation type="list" allowBlank="1" showInputMessage="1" showErrorMessage="1" sqref="AK4:AN4" xr:uid="{856CB151-53C5-416C-AD1D-819CC395F4BD}">
      <formula1>"予定,実績"</formula1>
    </dataValidation>
    <dataValidation type="list" allowBlank="1" showInputMessage="1" showErrorMessage="1" sqref="C11:C30" xr:uid="{8542A6B3-46BA-4522-BB6B-1B993929EFBD}">
      <formula1>"A,B,C,D"</formula1>
    </dataValidation>
    <dataValidation operator="greaterThanOrEqual" allowBlank="1" showInputMessage="1" showErrorMessage="1" sqref="I44 AJ38:AJ39 AL38 L40 L44 I40" xr:uid="{383BC3B9-E7CD-4915-8C2D-A2CC21863ADF}"/>
    <dataValidation type="whole" operator="greaterThanOrEqual" allowBlank="1" showInputMessage="1" showErrorMessage="1" sqref="I38:I39 D38:F39 AG38:AG39 AD38:AD39 AA38:AA39 X38:X39 U38:U39 R38:R39 O38:O39 L38:L39" xr:uid="{EE5555BD-7E20-4292-875C-8CC781D3E379}">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勤務形態一覧表（就労移行支援）</vt:lpstr>
      <vt:lpstr>勤務形態一覧表（就労継続支援A型・B型）</vt:lpstr>
      <vt:lpstr>勤務形態一覧表（就労定着支援）</vt:lpstr>
      <vt:lpstr>'勤務形態一覧表（就労移行支援）'!Print_Area</vt:lpstr>
      <vt:lpstr>'勤務形態一覧表（就労継続支援A型・B型）'!Print_Area</vt:lpstr>
      <vt:lpstr>'勤務形態一覧表（就労定着支援）'!Print_Area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2025-06-02T02:21:12Z</dcterms:created>
  <dcterms:modified xsi:type="dcterms:W3CDTF">2025-06-02T02:28:45Z</dcterms:modified>
</cp:coreProperties>
</file>