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<sst xmlns="http://schemas.openxmlformats.org/spreadsheetml/2006/main" count="119" uniqueCount="37">
  <si>
    <t>4　国民健康保険被保険者給付状況（平成19年度）</t>
  </si>
  <si>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</si>
  <si>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</si>
  <si>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</si>
  <si>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</si>
  <si>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</si>
  <si>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</si>
  <si>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</si>
  <si>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</si>
  <si>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</si>
  <si>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</si>
  <si>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</si>
  <si>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</si>
  <si>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</si>
  <si>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</si>
  <si>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％</t>
  </si>
  <si>
    <t>入　　　院</t>
  </si>
  <si>
    <t>一　　　般</t>
  </si>
  <si>
    <t>退 職 者</t>
  </si>
  <si>
    <t>老　　　人</t>
  </si>
  <si>
    <t>計</t>
  </si>
  <si>
    <t>入　院　外</t>
  </si>
  <si>
    <t>歯　　　科</t>
  </si>
  <si>
    <t>診 療 費 計</t>
  </si>
  <si>
    <t xml:space="preserve">調　　　剤 </t>
  </si>
  <si>
    <t>-</t>
  </si>
  <si>
    <t>食事療養</t>
  </si>
  <si>
    <t>訪問看護</t>
  </si>
  <si>
    <t>療　養　費</t>
  </si>
  <si>
    <t>食事差額</t>
  </si>
  <si>
    <t>移送費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</si>
  <si>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</si>
  <si>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</si>
  <si>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</si>
  <si>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※ 療養諸費は、診療費計・調剤・訪問看護・療養費・食事差額・移送費の合計とする。</t>
  </si>
  <si>
    <t>※　移送費は平成19年度は老人のみ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</si>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</sst>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18" fillId="0" borderId="0" xfId="60" applyFont="1" applyProtection="1">
      <alignment/>
      <protection locked="0"/>
    </xf>
    <xf numFmtId="176" fontId="21" fillId="33" borderId="10" xfId="60" applyNumberFormat="1" applyFont="1" applyFill="1" applyBorder="1" applyAlignment="1" applyProtection="1">
      <alignment vertical="center"/>
      <protection/>
    </xf>
    <xf numFmtId="176" fontId="21" fillId="33" borderId="11" xfId="60" applyNumberFormat="1" applyFont="1" applyFill="1" applyBorder="1" applyAlignment="1" applyProtection="1">
      <alignment vertical="center"/>
      <protection/>
    </xf>
    <xf numFmtId="176" fontId="21" fillId="33" borderId="10" xfId="60" applyNumberFormat="1" applyFont="1" applyFill="1" applyBorder="1" applyAlignment="1" applyProtection="1">
      <alignment vertical="center"/>
      <protection locked="0"/>
    </xf>
    <xf numFmtId="176" fontId="21" fillId="33" borderId="11" xfId="60" applyNumberFormat="1" applyFont="1" applyFill="1" applyBorder="1" applyAlignment="1" applyProtection="1">
      <alignment vertical="center"/>
      <protection locked="0"/>
    </xf>
    <xf numFmtId="0" fontId="19" fillId="0" borderId="12" xfId="60" applyFont="1" applyBorder="1" applyAlignment="1" applyProtection="1">
      <alignment horizontal="left" vertical="center"/>
      <protection locked="0"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9" fillId="0" borderId="21" xfId="60" applyFont="1" applyBorder="1" applyAlignment="1">
      <alignment horizontal="right" vertical="center"/>
      <protection/>
    </xf>
    <xf numFmtId="0" fontId="19" fillId="0" borderId="10" xfId="60" applyFont="1" applyBorder="1" applyAlignment="1">
      <alignment horizontal="right" vertical="center"/>
      <protection/>
    </xf>
    <xf numFmtId="0" fontId="19" fillId="0" borderId="11" xfId="60" applyFont="1" applyBorder="1" applyAlignment="1">
      <alignment horizontal="right" vertical="center"/>
      <protection/>
    </xf>
    <xf numFmtId="0" fontId="1" fillId="0" borderId="13" xfId="60" applyFont="1" applyBorder="1" applyAlignment="1">
      <alignment horizontal="center" vertical="center" shrinkToFit="1"/>
      <protection/>
    </xf>
    <xf numFmtId="0" fontId="1" fillId="0" borderId="15" xfId="60" applyFont="1" applyBorder="1" applyAlignment="1">
      <alignment horizontal="center" vertical="center" shrinkToFit="1"/>
      <protection/>
    </xf>
    <xf numFmtId="0" fontId="1" fillId="0" borderId="21" xfId="60" applyFont="1" applyBorder="1" applyAlignment="1">
      <alignment horizontal="center" vertical="center" shrinkToFit="1"/>
      <protection/>
    </xf>
    <xf numFmtId="176" fontId="21" fillId="33" borderId="21" xfId="60" applyNumberFormat="1" applyFont="1" applyFill="1" applyBorder="1" applyAlignment="1" applyProtection="1">
      <alignment vertical="center"/>
      <protection locked="0"/>
    </xf>
    <xf numFmtId="3" fontId="21" fillId="33" borderId="21" xfId="60" applyNumberFormat="1" applyFont="1" applyFill="1" applyBorder="1" applyAlignment="1" applyProtection="1">
      <alignment horizontal="right" shrinkToFit="1"/>
      <protection locked="0"/>
    </xf>
    <xf numFmtId="177" fontId="21" fillId="33" borderId="10" xfId="60" applyNumberFormat="1" applyFont="1" applyFill="1" applyBorder="1" applyAlignment="1" applyProtection="1">
      <alignment vertical="center"/>
      <protection/>
    </xf>
    <xf numFmtId="177" fontId="21" fillId="33" borderId="11" xfId="60" applyNumberFormat="1" applyFont="1" applyFill="1" applyBorder="1" applyAlignment="1" applyProtection="1">
      <alignment vertical="center"/>
      <protection/>
    </xf>
    <xf numFmtId="176" fontId="21" fillId="33" borderId="21" xfId="60" applyNumberFormat="1" applyFont="1" applyFill="1" applyBorder="1" applyAlignment="1" applyProtection="1">
      <alignment vertical="center"/>
      <protection/>
    </xf>
    <xf numFmtId="0" fontId="1" fillId="0" borderId="22" xfId="60" applyFont="1" applyBorder="1" applyAlignment="1">
      <alignment horizontal="center" vertical="center" shrinkToFit="1"/>
      <protection/>
    </xf>
    <xf numFmtId="0" fontId="1" fillId="0" borderId="23" xfId="60" applyFont="1" applyBorder="1" applyAlignment="1">
      <alignment horizontal="center" vertical="center" shrinkToFit="1"/>
      <protection/>
    </xf>
    <xf numFmtId="0" fontId="1" fillId="0" borderId="17" xfId="60" applyFont="1" applyBorder="1" applyAlignment="1">
      <alignment horizontal="center" vertical="center" shrinkToFit="1"/>
      <protection/>
    </xf>
    <xf numFmtId="0" fontId="1" fillId="0" borderId="18" xfId="60" applyFont="1" applyBorder="1" applyAlignment="1">
      <alignment horizontal="center" vertical="center" shrinkToFit="1"/>
      <protection/>
    </xf>
    <xf numFmtId="176" fontId="21" fillId="33" borderId="21" xfId="60" applyNumberFormat="1" applyFont="1" applyFill="1" applyBorder="1" applyAlignment="1" applyProtection="1">
      <alignment vertical="center" shrinkToFit="1"/>
      <protection/>
    </xf>
    <xf numFmtId="176" fontId="21" fillId="33" borderId="21" xfId="60" applyNumberFormat="1" applyFont="1" applyFill="1" applyBorder="1" applyAlignment="1" applyProtection="1">
      <alignment horizontal="right" vertical="center" shrinkToFit="1"/>
      <protection/>
    </xf>
    <xf numFmtId="0" fontId="1" fillId="0" borderId="16" xfId="60" applyFont="1" applyBorder="1" applyAlignment="1">
      <alignment horizontal="center" vertical="center" shrinkToFit="1"/>
      <protection/>
    </xf>
    <xf numFmtId="176" fontId="21" fillId="33" borderId="16" xfId="60" applyNumberFormat="1" applyFont="1" applyFill="1" applyBorder="1" applyAlignment="1" applyProtection="1">
      <alignment vertical="center"/>
      <protection/>
    </xf>
    <xf numFmtId="176" fontId="21" fillId="33" borderId="13" xfId="60" applyNumberFormat="1" applyFont="1" applyFill="1" applyBorder="1" applyAlignment="1" applyProtection="1">
      <alignment vertical="center"/>
      <protection/>
    </xf>
    <xf numFmtId="176" fontId="21" fillId="33" borderId="15" xfId="60" applyNumberFormat="1" applyFont="1" applyFill="1" applyBorder="1" applyAlignment="1" applyProtection="1">
      <alignment vertical="center"/>
      <protection/>
    </xf>
    <xf numFmtId="0" fontId="1" fillId="0" borderId="21" xfId="60" applyFont="1" applyBorder="1" applyAlignment="1">
      <alignment horizontal="center" vertical="center" shrinkToFit="1"/>
      <protection/>
    </xf>
    <xf numFmtId="176" fontId="21" fillId="33" borderId="21" xfId="60" applyNumberFormat="1" applyFont="1" applyFill="1" applyBorder="1" applyAlignment="1" applyProtection="1">
      <alignment horizontal="right" vertical="center"/>
      <protection/>
    </xf>
    <xf numFmtId="176" fontId="21" fillId="33" borderId="21" xfId="60" applyNumberFormat="1" applyFont="1" applyFill="1" applyBorder="1" applyAlignment="1" applyProtection="1">
      <alignment vertical="center"/>
      <protection/>
    </xf>
    <xf numFmtId="176" fontId="21" fillId="33" borderId="10" xfId="60" applyNumberFormat="1" applyFont="1" applyFill="1" applyBorder="1" applyAlignment="1" applyProtection="1">
      <alignment horizontal="center" vertical="center"/>
      <protection locked="0"/>
    </xf>
    <xf numFmtId="176" fontId="21" fillId="33" borderId="11" xfId="60" applyNumberFormat="1" applyFont="1" applyFill="1" applyBorder="1" applyAlignment="1" applyProtection="1">
      <alignment horizontal="center" vertical="center"/>
      <protection locked="0"/>
    </xf>
    <xf numFmtId="176" fontId="21" fillId="33" borderId="21" xfId="60" applyNumberFormat="1" applyFont="1" applyFill="1" applyBorder="1" applyAlignment="1" applyProtection="1">
      <alignment horizontal="right" vertical="center"/>
      <protection locked="0"/>
    </xf>
    <xf numFmtId="178" fontId="21" fillId="33" borderId="21" xfId="60" applyNumberFormat="1" applyFont="1" applyFill="1" applyBorder="1" applyAlignment="1" applyProtection="1" quotePrefix="1">
      <alignment horizontal="right" vertical="center"/>
      <protection locked="0"/>
    </xf>
    <xf numFmtId="176" fontId="21" fillId="33" borderId="10" xfId="60" applyNumberFormat="1" applyFont="1" applyFill="1" applyBorder="1" applyAlignment="1" applyProtection="1">
      <alignment horizontal="right" vertical="center"/>
      <protection locked="0"/>
    </xf>
    <xf numFmtId="176" fontId="21" fillId="33" borderId="11" xfId="60" applyNumberFormat="1" applyFont="1" applyFill="1" applyBorder="1" applyAlignment="1" applyProtection="1">
      <alignment horizontal="right" vertical="center"/>
      <protection locked="0"/>
    </xf>
    <xf numFmtId="178" fontId="21" fillId="33" borderId="10" xfId="60" applyNumberFormat="1" applyFont="1" applyFill="1" applyBorder="1" applyAlignment="1" applyProtection="1">
      <alignment vertical="center"/>
      <protection/>
    </xf>
    <xf numFmtId="178" fontId="21" fillId="33" borderId="11" xfId="60" applyNumberFormat="1" applyFont="1" applyFill="1" applyBorder="1" applyAlignment="1" applyProtection="1">
      <alignment vertical="center"/>
      <protection/>
    </xf>
    <xf numFmtId="178" fontId="21" fillId="33" borderId="21" xfId="60" applyNumberFormat="1" applyFont="1" applyFill="1" applyBorder="1" applyAlignment="1" applyProtection="1">
      <alignment vertical="center"/>
      <protection/>
    </xf>
    <xf numFmtId="178" fontId="21" fillId="33" borderId="21" xfId="60" applyNumberFormat="1" applyFont="1" applyFill="1" applyBorder="1" applyAlignment="1" applyProtection="1" quotePrefix="1">
      <alignment horizontal="right" vertical="center"/>
      <protection/>
    </xf>
    <xf numFmtId="178" fontId="21" fillId="33" borderId="21" xfId="60" applyNumberFormat="1" applyFont="1" applyFill="1" applyBorder="1" applyAlignment="1" applyProtection="1">
      <alignment horizontal="right" vertical="center"/>
      <protection/>
    </xf>
    <xf numFmtId="176" fontId="21" fillId="33" borderId="21" xfId="60" applyNumberFormat="1" applyFont="1" applyFill="1" applyBorder="1" applyAlignment="1" applyProtection="1">
      <alignment vertical="center"/>
      <protection locked="0"/>
    </xf>
    <xf numFmtId="176" fontId="21" fillId="33" borderId="21" xfId="60" applyNumberFormat="1" applyFont="1" applyFill="1" applyBorder="1" applyAlignment="1" applyProtection="1">
      <alignment horizontal="right" vertical="center"/>
      <protection locked="0"/>
    </xf>
    <xf numFmtId="176" fontId="21" fillId="33" borderId="21" xfId="60" applyNumberFormat="1" applyFont="1" applyFill="1" applyBorder="1" applyAlignment="1" applyProtection="1">
      <alignment horizontal="right" vertical="center" shrinkToFit="1"/>
      <protection locked="0"/>
    </xf>
    <xf numFmtId="0" fontId="1" fillId="0" borderId="14" xfId="60" applyFont="1" applyBorder="1" applyAlignment="1" applyProtection="1">
      <alignment horizontal="left"/>
      <protection locked="0"/>
    </xf>
    <xf numFmtId="0" fontId="1" fillId="0" borderId="0" xfId="60" applyFont="1" applyAlignment="1" applyProtection="1">
      <alignment horizontal="left"/>
      <protection locked="0"/>
    </xf>
    <xf numFmtId="0" fontId="1" fillId="0" borderId="0" xfId="60" applyFont="1" applyFill="1" applyBorder="1" applyAlignment="1" applyProtection="1">
      <alignment horizontal="left" vertical="center" shrinkToFit="1"/>
      <protection locked="0"/>
    </xf>
    <xf numFmtId="0" fontId="1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53"/>
  <sheetViews>
    <sheetView tabSelected="1" zoomScaleSheetLayoutView="75" zoomScalePageLayoutView="0" workbookViewId="0" topLeftCell="A1">
      <selection activeCell="A1" sqref="A1:M1"/>
    </sheetView>
  </sheetViews>
  <sheetFormatPr defaultColWidth="9.140625" defaultRowHeight="15"/>
  <cols>
    <col min="1" max="1" width="8.57421875" style="61" customWidth="1"/>
    <col min="2" max="2" width="3.57421875" style="61" customWidth="1"/>
    <col min="3" max="4" width="9.57421875" style="61" customWidth="1"/>
    <col min="5" max="5" width="10.00390625" style="61" customWidth="1"/>
    <col min="6" max="7" width="5.140625" style="61" customWidth="1"/>
    <col min="8" max="8" width="14.57421875" style="61" customWidth="1"/>
    <col min="9" max="9" width="5.57421875" style="61" customWidth="1"/>
    <col min="10" max="10" width="4.57421875" style="61" customWidth="1"/>
    <col min="11" max="12" width="9.57421875" style="61" customWidth="1"/>
    <col min="13" max="13" width="9.57421875" style="1" customWidth="1"/>
    <col min="14" max="15" width="9.00390625" style="1" customWidth="1"/>
    <col min="16" max="16384" width="9.00390625" style="61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 customHeight="1">
      <c r="A2" s="7" t="s">
        <v>1</v>
      </c>
      <c r="B2" s="8"/>
      <c r="C2" s="9"/>
      <c r="D2" s="10" t="s">
        <v>2</v>
      </c>
      <c r="E2" s="10" t="s">
        <v>3</v>
      </c>
      <c r="F2" s="7" t="s">
        <v>4</v>
      </c>
      <c r="G2" s="9"/>
      <c r="H2" s="10" t="s">
        <v>5</v>
      </c>
      <c r="I2" s="7" t="s">
        <v>6</v>
      </c>
      <c r="J2" s="9"/>
      <c r="K2" s="11" t="s">
        <v>7</v>
      </c>
      <c r="L2" s="11" t="s">
        <v>8</v>
      </c>
      <c r="M2" s="11" t="s">
        <v>9</v>
      </c>
    </row>
    <row r="3" spans="1:13" s="1" customFormat="1" ht="13.5">
      <c r="A3" s="12"/>
      <c r="B3" s="13"/>
      <c r="C3" s="14"/>
      <c r="D3" s="15"/>
      <c r="E3" s="15"/>
      <c r="F3" s="12"/>
      <c r="G3" s="14"/>
      <c r="H3" s="15"/>
      <c r="I3" s="12"/>
      <c r="J3" s="14"/>
      <c r="K3" s="16"/>
      <c r="L3" s="16"/>
      <c r="M3" s="16"/>
    </row>
    <row r="4" spans="1:13" s="1" customFormat="1" ht="14.25">
      <c r="A4" s="17" t="s">
        <v>10</v>
      </c>
      <c r="B4" s="18"/>
      <c r="C4" s="19"/>
      <c r="D4" s="20" t="s">
        <v>11</v>
      </c>
      <c r="E4" s="20" t="s">
        <v>12</v>
      </c>
      <c r="F4" s="21" t="s">
        <v>13</v>
      </c>
      <c r="G4" s="22"/>
      <c r="H4" s="20" t="s">
        <v>14</v>
      </c>
      <c r="I4" s="21" t="s">
        <v>15</v>
      </c>
      <c r="J4" s="22"/>
      <c r="K4" s="20" t="s">
        <v>14</v>
      </c>
      <c r="L4" s="20" t="s">
        <v>14</v>
      </c>
      <c r="M4" s="20" t="s">
        <v>14</v>
      </c>
    </row>
    <row r="5" spans="1:13" s="1" customFormat="1" ht="14.25">
      <c r="A5" s="23" t="s">
        <v>16</v>
      </c>
      <c r="B5" s="24"/>
      <c r="C5" s="25" t="s">
        <v>17</v>
      </c>
      <c r="D5" s="26">
        <v>48970</v>
      </c>
      <c r="E5" s="26">
        <v>8758</v>
      </c>
      <c r="F5" s="4">
        <v>158809</v>
      </c>
      <c r="G5" s="5"/>
      <c r="H5" s="27">
        <v>3707408054</v>
      </c>
      <c r="I5" s="28">
        <f>E5/D5*100</f>
        <v>17.884419032060446</v>
      </c>
      <c r="J5" s="29"/>
      <c r="K5" s="30">
        <f>H5/E5</f>
        <v>423316.7451472939</v>
      </c>
      <c r="L5" s="30">
        <f>H5/D5</f>
        <v>75707.74053502144</v>
      </c>
      <c r="M5" s="30">
        <f>H5/F5</f>
        <v>23345.07524132763</v>
      </c>
    </row>
    <row r="6" spans="1:13" s="1" customFormat="1" ht="14.25">
      <c r="A6" s="31"/>
      <c r="B6" s="32"/>
      <c r="C6" s="25" t="s">
        <v>18</v>
      </c>
      <c r="D6" s="26">
        <v>11650</v>
      </c>
      <c r="E6" s="26">
        <v>2842</v>
      </c>
      <c r="F6" s="4">
        <v>40516</v>
      </c>
      <c r="G6" s="5"/>
      <c r="H6" s="27">
        <v>1318717568</v>
      </c>
      <c r="I6" s="28">
        <f>E6/D6*100</f>
        <v>24.394849785407725</v>
      </c>
      <c r="J6" s="29"/>
      <c r="K6" s="30">
        <f aca="true" t="shared" si="0" ref="K6:K46">H6/E6</f>
        <v>464010.4039408867</v>
      </c>
      <c r="L6" s="30">
        <f aca="true" t="shared" si="1" ref="L6:L36">H6/D6</f>
        <v>113194.64103004291</v>
      </c>
      <c r="M6" s="30">
        <f aca="true" t="shared" si="2" ref="M6:M32">H6/F6</f>
        <v>32548.069108500345</v>
      </c>
    </row>
    <row r="7" spans="1:13" s="1" customFormat="1" ht="14.25">
      <c r="A7" s="31"/>
      <c r="B7" s="32"/>
      <c r="C7" s="25" t="s">
        <v>19</v>
      </c>
      <c r="D7" s="26">
        <v>19823</v>
      </c>
      <c r="E7" s="26">
        <v>16392</v>
      </c>
      <c r="F7" s="4">
        <v>321530</v>
      </c>
      <c r="G7" s="5"/>
      <c r="H7" s="27">
        <v>7431138766</v>
      </c>
      <c r="I7" s="28">
        <f>E7/D7*100</f>
        <v>82.69182263027795</v>
      </c>
      <c r="J7" s="29"/>
      <c r="K7" s="30">
        <f t="shared" si="0"/>
        <v>453339.3585895559</v>
      </c>
      <c r="L7" s="30">
        <f t="shared" si="1"/>
        <v>374874.5783181153</v>
      </c>
      <c r="M7" s="30">
        <f t="shared" si="2"/>
        <v>23111.805324542034</v>
      </c>
    </row>
    <row r="8" spans="1:13" s="1" customFormat="1" ht="14.25">
      <c r="A8" s="33"/>
      <c r="B8" s="34"/>
      <c r="C8" s="25" t="s">
        <v>20</v>
      </c>
      <c r="D8" s="30">
        <f>SUM(D5:D7)</f>
        <v>80443</v>
      </c>
      <c r="E8" s="30">
        <f>SUM(E5:E7)</f>
        <v>27992</v>
      </c>
      <c r="F8" s="2">
        <f>SUM(F5:G7)</f>
        <v>520855</v>
      </c>
      <c r="G8" s="3"/>
      <c r="H8" s="35">
        <f>SUM(H5:H7)</f>
        <v>12457264388</v>
      </c>
      <c r="I8" s="28">
        <f>E8/D8*100</f>
        <v>34.79730989644842</v>
      </c>
      <c r="J8" s="29"/>
      <c r="K8" s="30">
        <f>H8/E8</f>
        <v>445029.45084309805</v>
      </c>
      <c r="L8" s="30">
        <f>H8/D8</f>
        <v>154858.27714033538</v>
      </c>
      <c r="M8" s="30">
        <f>H8/F8</f>
        <v>23916.95267972852</v>
      </c>
    </row>
    <row r="9" spans="1:13" s="1" customFormat="1" ht="14.25">
      <c r="A9" s="23" t="s">
        <v>21</v>
      </c>
      <c r="B9" s="24"/>
      <c r="C9" s="25" t="s">
        <v>17</v>
      </c>
      <c r="D9" s="26">
        <v>48970</v>
      </c>
      <c r="E9" s="26">
        <v>333708</v>
      </c>
      <c r="F9" s="4">
        <v>592192</v>
      </c>
      <c r="G9" s="5"/>
      <c r="H9" s="27">
        <v>4335700256</v>
      </c>
      <c r="I9" s="28">
        <f aca="true" t="shared" si="3" ref="I9:I48">E9/D9*100</f>
        <v>681.4539513988155</v>
      </c>
      <c r="J9" s="29"/>
      <c r="K9" s="30">
        <f t="shared" si="0"/>
        <v>12992.497201145912</v>
      </c>
      <c r="L9" s="30">
        <f t="shared" si="1"/>
        <v>88537.88556258933</v>
      </c>
      <c r="M9" s="30">
        <f t="shared" si="2"/>
        <v>7321.443477790986</v>
      </c>
    </row>
    <row r="10" spans="1:13" s="1" customFormat="1" ht="14.25">
      <c r="A10" s="31"/>
      <c r="B10" s="32"/>
      <c r="C10" s="25" t="s">
        <v>18</v>
      </c>
      <c r="D10" s="26">
        <v>11650</v>
      </c>
      <c r="E10" s="26">
        <v>144279</v>
      </c>
      <c r="F10" s="4">
        <v>263010</v>
      </c>
      <c r="G10" s="5"/>
      <c r="H10" s="27">
        <v>1833044341</v>
      </c>
      <c r="I10" s="28">
        <f t="shared" si="3"/>
        <v>1238.4463519313306</v>
      </c>
      <c r="J10" s="29"/>
      <c r="K10" s="30">
        <f t="shared" si="0"/>
        <v>12704.858926108443</v>
      </c>
      <c r="L10" s="30">
        <f t="shared" si="1"/>
        <v>157342.861888412</v>
      </c>
      <c r="M10" s="30">
        <f t="shared" si="2"/>
        <v>6969.485346564769</v>
      </c>
    </row>
    <row r="11" spans="1:13" s="1" customFormat="1" ht="14.25">
      <c r="A11" s="31"/>
      <c r="B11" s="32"/>
      <c r="C11" s="25" t="s">
        <v>19</v>
      </c>
      <c r="D11" s="26">
        <v>19823</v>
      </c>
      <c r="E11" s="26">
        <v>325232</v>
      </c>
      <c r="F11" s="4">
        <v>654407</v>
      </c>
      <c r="G11" s="5"/>
      <c r="H11" s="27">
        <v>5127629534</v>
      </c>
      <c r="I11" s="28">
        <f t="shared" si="3"/>
        <v>1640.6800181607223</v>
      </c>
      <c r="J11" s="29"/>
      <c r="K11" s="30">
        <f t="shared" si="0"/>
        <v>15766.06709671865</v>
      </c>
      <c r="L11" s="30">
        <f t="shared" si="1"/>
        <v>258670.7125056752</v>
      </c>
      <c r="M11" s="30">
        <f t="shared" si="2"/>
        <v>7835.535888216355</v>
      </c>
    </row>
    <row r="12" spans="1:13" s="1" customFormat="1" ht="14.25">
      <c r="A12" s="33"/>
      <c r="B12" s="34"/>
      <c r="C12" s="25" t="s">
        <v>20</v>
      </c>
      <c r="D12" s="30">
        <f>SUM(D9:D11)</f>
        <v>80443</v>
      </c>
      <c r="E12" s="30">
        <f>SUM(E9:E11)</f>
        <v>803219</v>
      </c>
      <c r="F12" s="2">
        <f>SUM(F9:G11)</f>
        <v>1509609</v>
      </c>
      <c r="G12" s="3"/>
      <c r="H12" s="36">
        <f>SUM(H9:H11)</f>
        <v>11296374131</v>
      </c>
      <c r="I12" s="28">
        <f>E12/D12*100</f>
        <v>998.4945862287583</v>
      </c>
      <c r="J12" s="29"/>
      <c r="K12" s="30">
        <f t="shared" si="0"/>
        <v>14063.878134107883</v>
      </c>
      <c r="L12" s="30">
        <f t="shared" si="1"/>
        <v>140427.0617828773</v>
      </c>
      <c r="M12" s="30">
        <f t="shared" si="2"/>
        <v>7482.980116705717</v>
      </c>
    </row>
    <row r="13" spans="1:13" s="1" customFormat="1" ht="14.25">
      <c r="A13" s="23" t="s">
        <v>22</v>
      </c>
      <c r="B13" s="24"/>
      <c r="C13" s="25" t="s">
        <v>17</v>
      </c>
      <c r="D13" s="26">
        <v>48970</v>
      </c>
      <c r="E13" s="26">
        <v>61179</v>
      </c>
      <c r="F13" s="4">
        <v>144455</v>
      </c>
      <c r="G13" s="5"/>
      <c r="H13" s="27">
        <v>891325906</v>
      </c>
      <c r="I13" s="28">
        <f t="shared" si="3"/>
        <v>124.93159076985908</v>
      </c>
      <c r="J13" s="29"/>
      <c r="K13" s="30">
        <f t="shared" si="0"/>
        <v>14569.148008303502</v>
      </c>
      <c r="L13" s="30">
        <f t="shared" si="1"/>
        <v>18201.46836838881</v>
      </c>
      <c r="M13" s="30">
        <f t="shared" si="2"/>
        <v>6170.26690664913</v>
      </c>
    </row>
    <row r="14" spans="1:13" s="1" customFormat="1" ht="14.25">
      <c r="A14" s="31"/>
      <c r="B14" s="32"/>
      <c r="C14" s="25" t="s">
        <v>18</v>
      </c>
      <c r="D14" s="26">
        <v>11650</v>
      </c>
      <c r="E14" s="26">
        <v>23471</v>
      </c>
      <c r="F14" s="4">
        <v>59154</v>
      </c>
      <c r="G14" s="5"/>
      <c r="H14" s="27">
        <v>364706070</v>
      </c>
      <c r="I14" s="28">
        <f t="shared" si="3"/>
        <v>201.46781115879827</v>
      </c>
      <c r="J14" s="29"/>
      <c r="K14" s="30">
        <f t="shared" si="0"/>
        <v>15538.582506071321</v>
      </c>
      <c r="L14" s="30">
        <f t="shared" si="1"/>
        <v>31305.24206008584</v>
      </c>
      <c r="M14" s="30">
        <f t="shared" si="2"/>
        <v>6165.366162896846</v>
      </c>
    </row>
    <row r="15" spans="1:13" s="1" customFormat="1" ht="14.25">
      <c r="A15" s="31"/>
      <c r="B15" s="32"/>
      <c r="C15" s="25" t="s">
        <v>19</v>
      </c>
      <c r="D15" s="26">
        <v>19823</v>
      </c>
      <c r="E15" s="26">
        <v>30814</v>
      </c>
      <c r="F15" s="4">
        <v>75938</v>
      </c>
      <c r="G15" s="5"/>
      <c r="H15" s="27">
        <v>508411870</v>
      </c>
      <c r="I15" s="28">
        <f t="shared" si="3"/>
        <v>155.44569439539927</v>
      </c>
      <c r="J15" s="29"/>
      <c r="K15" s="30">
        <f t="shared" si="0"/>
        <v>16499.37917829558</v>
      </c>
      <c r="L15" s="30">
        <f t="shared" si="1"/>
        <v>25647.574534631487</v>
      </c>
      <c r="M15" s="30">
        <f t="shared" si="2"/>
        <v>6695.091653717506</v>
      </c>
    </row>
    <row r="16" spans="1:13" s="1" customFormat="1" ht="14.25">
      <c r="A16" s="31"/>
      <c r="B16" s="32"/>
      <c r="C16" s="37" t="s">
        <v>20</v>
      </c>
      <c r="D16" s="38">
        <f>SUM(D13:D15)</f>
        <v>80443</v>
      </c>
      <c r="E16" s="38">
        <f>SUM(E13:E15)</f>
        <v>115464</v>
      </c>
      <c r="F16" s="39">
        <f>SUM(F13:G15)</f>
        <v>279547</v>
      </c>
      <c r="G16" s="40"/>
      <c r="H16" s="36">
        <f>SUM(H13:H15)</f>
        <v>1764443846</v>
      </c>
      <c r="I16" s="28">
        <f t="shared" si="3"/>
        <v>143.53517397411832</v>
      </c>
      <c r="J16" s="29"/>
      <c r="K16" s="30">
        <f t="shared" si="0"/>
        <v>15281.333108154922</v>
      </c>
      <c r="L16" s="30">
        <f t="shared" si="1"/>
        <v>21934.08806235471</v>
      </c>
      <c r="M16" s="30">
        <f t="shared" si="2"/>
        <v>6311.796749741547</v>
      </c>
    </row>
    <row r="17" spans="1:13" s="1" customFormat="1" ht="14.25">
      <c r="A17" s="41" t="s">
        <v>23</v>
      </c>
      <c r="B17" s="41"/>
      <c r="C17" s="25" t="s">
        <v>17</v>
      </c>
      <c r="D17" s="26">
        <v>48970</v>
      </c>
      <c r="E17" s="30">
        <f aca="true" t="shared" si="4" ref="E17:F19">E5+E9+E13</f>
        <v>403645</v>
      </c>
      <c r="F17" s="42">
        <f t="shared" si="4"/>
        <v>895456</v>
      </c>
      <c r="G17" s="42"/>
      <c r="H17" s="36">
        <f>H5+H9+H13</f>
        <v>8934434216</v>
      </c>
      <c r="I17" s="28">
        <f>E17/D17*100</f>
        <v>824.2699612007351</v>
      </c>
      <c r="J17" s="29"/>
      <c r="K17" s="30">
        <f t="shared" si="0"/>
        <v>22134.38594804841</v>
      </c>
      <c r="L17" s="30">
        <f t="shared" si="1"/>
        <v>182447.0944659996</v>
      </c>
      <c r="M17" s="30">
        <f t="shared" si="2"/>
        <v>9977.524541686023</v>
      </c>
    </row>
    <row r="18" spans="1:13" s="1" customFormat="1" ht="14.25">
      <c r="A18" s="41"/>
      <c r="B18" s="41"/>
      <c r="C18" s="25" t="s">
        <v>18</v>
      </c>
      <c r="D18" s="26">
        <v>11650</v>
      </c>
      <c r="E18" s="30">
        <f t="shared" si="4"/>
        <v>170592</v>
      </c>
      <c r="F18" s="42">
        <f t="shared" si="4"/>
        <v>362680</v>
      </c>
      <c r="G18" s="42"/>
      <c r="H18" s="36">
        <f>H6+H10+H14</f>
        <v>3516467979</v>
      </c>
      <c r="I18" s="28">
        <f t="shared" si="3"/>
        <v>1464.3090128755364</v>
      </c>
      <c r="J18" s="29"/>
      <c r="K18" s="30">
        <f t="shared" si="0"/>
        <v>20613.32289321891</v>
      </c>
      <c r="L18" s="30">
        <f t="shared" si="1"/>
        <v>301842.74497854075</v>
      </c>
      <c r="M18" s="30">
        <f t="shared" si="2"/>
        <v>9695.78686169626</v>
      </c>
    </row>
    <row r="19" spans="1:13" s="1" customFormat="1" ht="14.25">
      <c r="A19" s="41"/>
      <c r="B19" s="41"/>
      <c r="C19" s="25" t="s">
        <v>19</v>
      </c>
      <c r="D19" s="26">
        <v>19823</v>
      </c>
      <c r="E19" s="30">
        <f t="shared" si="4"/>
        <v>372438</v>
      </c>
      <c r="F19" s="42">
        <f t="shared" si="4"/>
        <v>1051875</v>
      </c>
      <c r="G19" s="42"/>
      <c r="H19" s="36">
        <f>H7+H11+H15</f>
        <v>13067180170</v>
      </c>
      <c r="I19" s="28">
        <f t="shared" si="3"/>
        <v>1878.8175351863995</v>
      </c>
      <c r="J19" s="29"/>
      <c r="K19" s="30">
        <f t="shared" si="0"/>
        <v>35085.51804595664</v>
      </c>
      <c r="L19" s="30">
        <f t="shared" si="1"/>
        <v>659192.865358422</v>
      </c>
      <c r="M19" s="30">
        <f t="shared" si="2"/>
        <v>12422.750013071896</v>
      </c>
    </row>
    <row r="20" spans="1:13" s="1" customFormat="1" ht="14.25">
      <c r="A20" s="41"/>
      <c r="B20" s="41"/>
      <c r="C20" s="25" t="s">
        <v>20</v>
      </c>
      <c r="D20" s="30">
        <f>SUM(D17:D19)</f>
        <v>80443</v>
      </c>
      <c r="E20" s="30">
        <f>SUM(E17:E19)</f>
        <v>946675</v>
      </c>
      <c r="F20" s="43">
        <f>SUM(F17:G19)</f>
        <v>2310011</v>
      </c>
      <c r="G20" s="43"/>
      <c r="H20" s="36">
        <f>SUM(H17:H19)</f>
        <v>25518082365</v>
      </c>
      <c r="I20" s="28">
        <f t="shared" si="3"/>
        <v>1176.827070099325</v>
      </c>
      <c r="J20" s="29"/>
      <c r="K20" s="30">
        <f t="shared" si="0"/>
        <v>26955.48352391264</v>
      </c>
      <c r="L20" s="30">
        <f t="shared" si="1"/>
        <v>317219.42698556744</v>
      </c>
      <c r="M20" s="30">
        <f t="shared" si="2"/>
        <v>11046.736299091217</v>
      </c>
    </row>
    <row r="21" spans="1:13" s="1" customFormat="1" ht="14.25">
      <c r="A21" s="41" t="s">
        <v>24</v>
      </c>
      <c r="B21" s="41"/>
      <c r="C21" s="25" t="s">
        <v>17</v>
      </c>
      <c r="D21" s="26">
        <v>48970</v>
      </c>
      <c r="E21" s="26">
        <v>173159</v>
      </c>
      <c r="F21" s="44" t="s">
        <v>25</v>
      </c>
      <c r="G21" s="45"/>
      <c r="H21" s="27">
        <v>1704547609</v>
      </c>
      <c r="I21" s="28">
        <f t="shared" si="3"/>
        <v>353.60220543189706</v>
      </c>
      <c r="J21" s="29"/>
      <c r="K21" s="30">
        <f t="shared" si="0"/>
        <v>9843.829133917383</v>
      </c>
      <c r="L21" s="30">
        <f t="shared" si="1"/>
        <v>34807.996916479475</v>
      </c>
      <c r="M21" s="46" t="s">
        <v>25</v>
      </c>
    </row>
    <row r="22" spans="1:13" s="1" customFormat="1" ht="14.25">
      <c r="A22" s="41"/>
      <c r="B22" s="41"/>
      <c r="C22" s="25" t="s">
        <v>18</v>
      </c>
      <c r="D22" s="26">
        <v>11650</v>
      </c>
      <c r="E22" s="26">
        <v>78544</v>
      </c>
      <c r="F22" s="44" t="s">
        <v>25</v>
      </c>
      <c r="G22" s="45"/>
      <c r="H22" s="27">
        <v>892508387</v>
      </c>
      <c r="I22" s="28">
        <f t="shared" si="3"/>
        <v>674.1974248927039</v>
      </c>
      <c r="J22" s="29"/>
      <c r="K22" s="30">
        <f t="shared" si="0"/>
        <v>11363.164430128336</v>
      </c>
      <c r="L22" s="30">
        <f t="shared" si="1"/>
        <v>76610.16197424893</v>
      </c>
      <c r="M22" s="46" t="s">
        <v>25</v>
      </c>
    </row>
    <row r="23" spans="1:13" s="1" customFormat="1" ht="14.25">
      <c r="A23" s="41"/>
      <c r="B23" s="41"/>
      <c r="C23" s="25" t="s">
        <v>19</v>
      </c>
      <c r="D23" s="26">
        <v>19823</v>
      </c>
      <c r="E23" s="26">
        <v>185157</v>
      </c>
      <c r="F23" s="44" t="s">
        <v>25</v>
      </c>
      <c r="G23" s="45"/>
      <c r="H23" s="27">
        <v>2440928398</v>
      </c>
      <c r="I23" s="28">
        <f t="shared" si="3"/>
        <v>934.0513544872118</v>
      </c>
      <c r="J23" s="29"/>
      <c r="K23" s="30">
        <f t="shared" si="0"/>
        <v>13183.019804814292</v>
      </c>
      <c r="L23" s="30">
        <f t="shared" si="1"/>
        <v>123136.17504918529</v>
      </c>
      <c r="M23" s="46" t="s">
        <v>25</v>
      </c>
    </row>
    <row r="24" spans="1:13" s="1" customFormat="1" ht="14.25">
      <c r="A24" s="41"/>
      <c r="B24" s="41"/>
      <c r="C24" s="25" t="s">
        <v>20</v>
      </c>
      <c r="D24" s="30">
        <f>SUM(D21:D23)</f>
        <v>80443</v>
      </c>
      <c r="E24" s="30">
        <f>SUM(E21:E23)</f>
        <v>436860</v>
      </c>
      <c r="F24" s="44" t="s">
        <v>25</v>
      </c>
      <c r="G24" s="45"/>
      <c r="H24" s="36">
        <f>SUM(H21:H23)</f>
        <v>5037984394</v>
      </c>
      <c r="I24" s="28">
        <f t="shared" si="3"/>
        <v>543.0677622664496</v>
      </c>
      <c r="J24" s="29"/>
      <c r="K24" s="30">
        <f t="shared" si="0"/>
        <v>11532.262953806712</v>
      </c>
      <c r="L24" s="30">
        <f t="shared" si="1"/>
        <v>62628.002361920866</v>
      </c>
      <c r="M24" s="46" t="s">
        <v>25</v>
      </c>
    </row>
    <row r="25" spans="1:13" s="1" customFormat="1" ht="14.25">
      <c r="A25" s="41" t="s">
        <v>26</v>
      </c>
      <c r="B25" s="41"/>
      <c r="C25" s="25" t="s">
        <v>17</v>
      </c>
      <c r="D25" s="26">
        <v>48970</v>
      </c>
      <c r="E25" s="47">
        <v>8295</v>
      </c>
      <c r="F25" s="48">
        <v>421671</v>
      </c>
      <c r="G25" s="49"/>
      <c r="H25" s="27">
        <v>283188333</v>
      </c>
      <c r="I25" s="50">
        <f t="shared" si="3"/>
        <v>16.938942209516032</v>
      </c>
      <c r="J25" s="51"/>
      <c r="K25" s="52">
        <f t="shared" si="0"/>
        <v>34139.642314647375</v>
      </c>
      <c r="L25" s="30">
        <f t="shared" si="1"/>
        <v>5782.8942822136005</v>
      </c>
      <c r="M25" s="52">
        <f t="shared" si="2"/>
        <v>671.5859829108475</v>
      </c>
    </row>
    <row r="26" spans="1:13" s="1" customFormat="1" ht="14.25">
      <c r="A26" s="41"/>
      <c r="B26" s="41"/>
      <c r="C26" s="25" t="s">
        <v>18</v>
      </c>
      <c r="D26" s="26">
        <v>11650</v>
      </c>
      <c r="E26" s="47">
        <v>2275</v>
      </c>
      <c r="F26" s="48">
        <v>99440</v>
      </c>
      <c r="G26" s="49"/>
      <c r="H26" s="27">
        <v>67315126</v>
      </c>
      <c r="I26" s="50">
        <f t="shared" si="3"/>
        <v>19.527896995708154</v>
      </c>
      <c r="J26" s="51"/>
      <c r="K26" s="52">
        <f t="shared" si="0"/>
        <v>29589.066373626374</v>
      </c>
      <c r="L26" s="30">
        <f t="shared" si="1"/>
        <v>5778.122403433476</v>
      </c>
      <c r="M26" s="52">
        <f t="shared" si="2"/>
        <v>676.9421359613838</v>
      </c>
    </row>
    <row r="27" spans="1:13" s="1" customFormat="1" ht="14.25">
      <c r="A27" s="41"/>
      <c r="B27" s="41"/>
      <c r="C27" s="25" t="s">
        <v>19</v>
      </c>
      <c r="D27" s="26">
        <v>19823</v>
      </c>
      <c r="E27" s="47">
        <v>15459</v>
      </c>
      <c r="F27" s="48">
        <v>832362</v>
      </c>
      <c r="G27" s="49"/>
      <c r="H27" s="27">
        <v>574309383</v>
      </c>
      <c r="I27" s="50">
        <f t="shared" si="3"/>
        <v>77.9851687433789</v>
      </c>
      <c r="J27" s="51"/>
      <c r="K27" s="52">
        <f t="shared" si="0"/>
        <v>37150.48728895789</v>
      </c>
      <c r="L27" s="30">
        <f t="shared" si="1"/>
        <v>28971.87020128134</v>
      </c>
      <c r="M27" s="52">
        <f t="shared" si="2"/>
        <v>689.9754950370151</v>
      </c>
    </row>
    <row r="28" spans="1:13" s="1" customFormat="1" ht="14.25">
      <c r="A28" s="41"/>
      <c r="B28" s="41"/>
      <c r="C28" s="25" t="s">
        <v>20</v>
      </c>
      <c r="D28" s="30">
        <f>SUM(D25:D27)</f>
        <v>80443</v>
      </c>
      <c r="E28" s="52">
        <f>SUM(E25:E27)</f>
        <v>26029</v>
      </c>
      <c r="F28" s="53">
        <f>SUM(F25:G27)</f>
        <v>1353473</v>
      </c>
      <c r="G28" s="54"/>
      <c r="H28" s="36">
        <f>SUM(H25:H27)</f>
        <v>924812842</v>
      </c>
      <c r="I28" s="50">
        <f t="shared" si="3"/>
        <v>32.3570727098691</v>
      </c>
      <c r="J28" s="51"/>
      <c r="K28" s="52">
        <f t="shared" si="0"/>
        <v>35530.094970993894</v>
      </c>
      <c r="L28" s="30">
        <f t="shared" si="1"/>
        <v>11496.498663650038</v>
      </c>
      <c r="M28" s="52">
        <f t="shared" si="2"/>
        <v>683.2887261142262</v>
      </c>
    </row>
    <row r="29" spans="1:13" s="1" customFormat="1" ht="14.25">
      <c r="A29" s="41" t="s">
        <v>27</v>
      </c>
      <c r="B29" s="41"/>
      <c r="C29" s="25" t="s">
        <v>17</v>
      </c>
      <c r="D29" s="26">
        <v>48970</v>
      </c>
      <c r="E29" s="26">
        <v>293</v>
      </c>
      <c r="F29" s="55">
        <v>2218</v>
      </c>
      <c r="G29" s="55"/>
      <c r="H29" s="27">
        <v>22459250</v>
      </c>
      <c r="I29" s="28">
        <f t="shared" si="3"/>
        <v>0.5983255054114763</v>
      </c>
      <c r="J29" s="29"/>
      <c r="K29" s="30">
        <f t="shared" si="0"/>
        <v>76652.73037542662</v>
      </c>
      <c r="L29" s="30">
        <f t="shared" si="1"/>
        <v>458.63283643046765</v>
      </c>
      <c r="M29" s="30">
        <f t="shared" si="2"/>
        <v>10125.901713255185</v>
      </c>
    </row>
    <row r="30" spans="1:13" s="1" customFormat="1" ht="14.25">
      <c r="A30" s="41"/>
      <c r="B30" s="41"/>
      <c r="C30" s="25" t="s">
        <v>18</v>
      </c>
      <c r="D30" s="26">
        <v>11650</v>
      </c>
      <c r="E30" s="26">
        <v>48</v>
      </c>
      <c r="F30" s="55">
        <v>314</v>
      </c>
      <c r="G30" s="55"/>
      <c r="H30" s="27">
        <v>3237700</v>
      </c>
      <c r="I30" s="28">
        <f t="shared" si="3"/>
        <v>0.4120171673819743</v>
      </c>
      <c r="J30" s="29"/>
      <c r="K30" s="30">
        <f t="shared" si="0"/>
        <v>67452.08333333333</v>
      </c>
      <c r="L30" s="30">
        <f t="shared" si="1"/>
        <v>277.91416309012874</v>
      </c>
      <c r="M30" s="30">
        <f t="shared" si="2"/>
        <v>10311.146496815287</v>
      </c>
    </row>
    <row r="31" spans="1:13" s="1" customFormat="1" ht="14.25">
      <c r="A31" s="41"/>
      <c r="B31" s="41"/>
      <c r="C31" s="25" t="s">
        <v>19</v>
      </c>
      <c r="D31" s="26">
        <v>19823</v>
      </c>
      <c r="E31" s="26">
        <v>627</v>
      </c>
      <c r="F31" s="55">
        <v>4889</v>
      </c>
      <c r="G31" s="55"/>
      <c r="H31" s="27">
        <v>47253550</v>
      </c>
      <c r="I31" s="28">
        <f t="shared" si="3"/>
        <v>3.1629924834787873</v>
      </c>
      <c r="J31" s="29"/>
      <c r="K31" s="30">
        <f t="shared" si="0"/>
        <v>75364.51355661883</v>
      </c>
      <c r="L31" s="30">
        <f t="shared" si="1"/>
        <v>2383.773899006205</v>
      </c>
      <c r="M31" s="30">
        <f t="shared" si="2"/>
        <v>9665.279198200042</v>
      </c>
    </row>
    <row r="32" spans="1:13" s="1" customFormat="1" ht="14.25">
      <c r="A32" s="41"/>
      <c r="B32" s="41"/>
      <c r="C32" s="25" t="s">
        <v>20</v>
      </c>
      <c r="D32" s="30">
        <f>SUM(D29:D31)</f>
        <v>80443</v>
      </c>
      <c r="E32" s="30">
        <f>SUM(E29:E31)</f>
        <v>968</v>
      </c>
      <c r="F32" s="42">
        <f>SUM(F29:F31)</f>
        <v>7421</v>
      </c>
      <c r="G32" s="42"/>
      <c r="H32" s="36">
        <f>SUM(H29:H31)</f>
        <v>72950500</v>
      </c>
      <c r="I32" s="28">
        <f t="shared" si="3"/>
        <v>1.203336523998359</v>
      </c>
      <c r="J32" s="29"/>
      <c r="K32" s="30">
        <f t="shared" si="0"/>
        <v>75362.0867768595</v>
      </c>
      <c r="L32" s="30">
        <f t="shared" si="1"/>
        <v>906.8595154332882</v>
      </c>
      <c r="M32" s="30">
        <f t="shared" si="2"/>
        <v>9830.278938148498</v>
      </c>
    </row>
    <row r="33" spans="1:13" s="1" customFormat="1" ht="14.25">
      <c r="A33" s="41" t="s">
        <v>28</v>
      </c>
      <c r="B33" s="41"/>
      <c r="C33" s="25" t="s">
        <v>17</v>
      </c>
      <c r="D33" s="26">
        <v>48970</v>
      </c>
      <c r="E33" s="26">
        <v>16217</v>
      </c>
      <c r="F33" s="56" t="s">
        <v>25</v>
      </c>
      <c r="G33" s="56"/>
      <c r="H33" s="27">
        <v>176929326</v>
      </c>
      <c r="I33" s="28">
        <f t="shared" si="3"/>
        <v>33.11619358791096</v>
      </c>
      <c r="J33" s="29"/>
      <c r="K33" s="30">
        <f t="shared" si="0"/>
        <v>10910.11444780169</v>
      </c>
      <c r="L33" s="30">
        <f t="shared" si="1"/>
        <v>3613.014621196651</v>
      </c>
      <c r="M33" s="46" t="s">
        <v>25</v>
      </c>
    </row>
    <row r="34" spans="1:13" s="1" customFormat="1" ht="14.25">
      <c r="A34" s="41"/>
      <c r="B34" s="41"/>
      <c r="C34" s="25" t="s">
        <v>18</v>
      </c>
      <c r="D34" s="26">
        <v>11650</v>
      </c>
      <c r="E34" s="26">
        <v>5904</v>
      </c>
      <c r="F34" s="56" t="s">
        <v>25</v>
      </c>
      <c r="G34" s="56"/>
      <c r="H34" s="27">
        <v>73363041</v>
      </c>
      <c r="I34" s="28">
        <f t="shared" si="3"/>
        <v>50.67811158798283</v>
      </c>
      <c r="J34" s="29"/>
      <c r="K34" s="30">
        <f t="shared" si="0"/>
        <v>12425.989329268292</v>
      </c>
      <c r="L34" s="30">
        <f t="shared" si="1"/>
        <v>6297.256738197425</v>
      </c>
      <c r="M34" s="46" t="s">
        <v>25</v>
      </c>
    </row>
    <row r="35" spans="1:13" s="1" customFormat="1" ht="14.25">
      <c r="A35" s="41"/>
      <c r="B35" s="41"/>
      <c r="C35" s="25" t="s">
        <v>19</v>
      </c>
      <c r="D35" s="26">
        <v>19823</v>
      </c>
      <c r="E35" s="26">
        <v>12288</v>
      </c>
      <c r="F35" s="56" t="s">
        <v>25</v>
      </c>
      <c r="G35" s="56"/>
      <c r="H35" s="27">
        <v>235754979</v>
      </c>
      <c r="I35" s="28">
        <f t="shared" si="3"/>
        <v>61.988599102053165</v>
      </c>
      <c r="J35" s="29"/>
      <c r="K35" s="30">
        <f t="shared" si="0"/>
        <v>19185.789306640625</v>
      </c>
      <c r="L35" s="30">
        <f t="shared" si="1"/>
        <v>11893.002017858043</v>
      </c>
      <c r="M35" s="46" t="s">
        <v>25</v>
      </c>
    </row>
    <row r="36" spans="1:13" s="1" customFormat="1" ht="14.25">
      <c r="A36" s="41"/>
      <c r="B36" s="41"/>
      <c r="C36" s="25" t="s">
        <v>20</v>
      </c>
      <c r="D36" s="30">
        <f>SUM(D33:D35)</f>
        <v>80443</v>
      </c>
      <c r="E36" s="30">
        <f>SUM(E33:E35)</f>
        <v>34409</v>
      </c>
      <c r="F36" s="56" t="s">
        <v>25</v>
      </c>
      <c r="G36" s="56"/>
      <c r="H36" s="36">
        <f>SUM(H33:H35)</f>
        <v>486047346</v>
      </c>
      <c r="I36" s="28">
        <f t="shared" si="3"/>
        <v>42.77438683291275</v>
      </c>
      <c r="J36" s="29"/>
      <c r="K36" s="30">
        <f t="shared" si="0"/>
        <v>14125.58766601761</v>
      </c>
      <c r="L36" s="30">
        <f t="shared" si="1"/>
        <v>6042.1335106845845</v>
      </c>
      <c r="M36" s="46" t="s">
        <v>25</v>
      </c>
    </row>
    <row r="37" spans="1:13" s="1" customFormat="1" ht="14.25">
      <c r="A37" s="41" t="s">
        <v>29</v>
      </c>
      <c r="B37" s="41"/>
      <c r="C37" s="25" t="s">
        <v>17</v>
      </c>
      <c r="D37" s="26">
        <v>48970</v>
      </c>
      <c r="E37" s="26">
        <v>22</v>
      </c>
      <c r="F37" s="56" t="s">
        <v>25</v>
      </c>
      <c r="G37" s="56"/>
      <c r="H37" s="57">
        <v>39500</v>
      </c>
      <c r="I37" s="28">
        <f t="shared" si="3"/>
        <v>0.04492546457014499</v>
      </c>
      <c r="J37" s="29"/>
      <c r="K37" s="46" t="s">
        <v>25</v>
      </c>
      <c r="L37" s="46" t="s">
        <v>25</v>
      </c>
      <c r="M37" s="46" t="s">
        <v>25</v>
      </c>
    </row>
    <row r="38" spans="1:13" s="1" customFormat="1" ht="14.25">
      <c r="A38" s="41"/>
      <c r="B38" s="41"/>
      <c r="C38" s="25" t="s">
        <v>18</v>
      </c>
      <c r="D38" s="26">
        <v>11650</v>
      </c>
      <c r="E38" s="26">
        <v>2</v>
      </c>
      <c r="F38" s="56" t="s">
        <v>25</v>
      </c>
      <c r="G38" s="56"/>
      <c r="H38" s="57">
        <v>10850</v>
      </c>
      <c r="I38" s="28">
        <f t="shared" si="3"/>
        <v>0.017167381974248927</v>
      </c>
      <c r="J38" s="29"/>
      <c r="K38" s="46" t="s">
        <v>25</v>
      </c>
      <c r="L38" s="46" t="s">
        <v>25</v>
      </c>
      <c r="M38" s="46" t="s">
        <v>25</v>
      </c>
    </row>
    <row r="39" spans="1:13" s="1" customFormat="1" ht="14.25">
      <c r="A39" s="41"/>
      <c r="B39" s="41"/>
      <c r="C39" s="25" t="s">
        <v>19</v>
      </c>
      <c r="D39" s="26">
        <v>19823</v>
      </c>
      <c r="E39" s="26">
        <v>8</v>
      </c>
      <c r="F39" s="56" t="s">
        <v>25</v>
      </c>
      <c r="G39" s="56"/>
      <c r="H39" s="57">
        <v>106540</v>
      </c>
      <c r="I39" s="28">
        <f t="shared" si="3"/>
        <v>0.040357160873732534</v>
      </c>
      <c r="J39" s="29"/>
      <c r="K39" s="46" t="s">
        <v>25</v>
      </c>
      <c r="L39" s="46" t="s">
        <v>25</v>
      </c>
      <c r="M39" s="46" t="s">
        <v>25</v>
      </c>
    </row>
    <row r="40" spans="1:13" s="1" customFormat="1" ht="14.25">
      <c r="A40" s="41"/>
      <c r="B40" s="41"/>
      <c r="C40" s="25" t="s">
        <v>20</v>
      </c>
      <c r="D40" s="30">
        <f>SUM(D37:D39)</f>
        <v>80443</v>
      </c>
      <c r="E40" s="30">
        <f>SUM(E37:E39)</f>
        <v>32</v>
      </c>
      <c r="F40" s="56" t="s">
        <v>25</v>
      </c>
      <c r="G40" s="56"/>
      <c r="H40" s="57">
        <f>SUM(H37:H39)</f>
        <v>156890</v>
      </c>
      <c r="I40" s="28">
        <f t="shared" si="3"/>
        <v>0.039779719801598654</v>
      </c>
      <c r="J40" s="29"/>
      <c r="K40" s="46" t="s">
        <v>25</v>
      </c>
      <c r="L40" s="46" t="s">
        <v>25</v>
      </c>
      <c r="M40" s="46" t="s">
        <v>25</v>
      </c>
    </row>
    <row r="41" spans="1:13" s="1" customFormat="1" ht="14.25">
      <c r="A41" s="23" t="s">
        <v>30</v>
      </c>
      <c r="B41" s="24"/>
      <c r="C41" s="25" t="s">
        <v>17</v>
      </c>
      <c r="D41" s="26">
        <v>48970</v>
      </c>
      <c r="E41" s="30">
        <v>0</v>
      </c>
      <c r="F41" s="56" t="s">
        <v>25</v>
      </c>
      <c r="G41" s="56"/>
      <c r="H41" s="57">
        <v>0</v>
      </c>
      <c r="I41" s="28">
        <f>E41/D41*100</f>
        <v>0</v>
      </c>
      <c r="J41" s="29"/>
      <c r="K41" s="46">
        <v>0</v>
      </c>
      <c r="L41" s="46">
        <v>0</v>
      </c>
      <c r="M41" s="46" t="s">
        <v>25</v>
      </c>
    </row>
    <row r="42" spans="1:13" s="1" customFormat="1" ht="14.25">
      <c r="A42" s="31"/>
      <c r="B42" s="32"/>
      <c r="C42" s="25" t="s">
        <v>18</v>
      </c>
      <c r="D42" s="26">
        <v>11650</v>
      </c>
      <c r="E42" s="30">
        <v>0</v>
      </c>
      <c r="F42" s="56" t="s">
        <v>25</v>
      </c>
      <c r="G42" s="56"/>
      <c r="H42" s="57">
        <v>0</v>
      </c>
      <c r="I42" s="28">
        <f>E42/D42*100</f>
        <v>0</v>
      </c>
      <c r="J42" s="29"/>
      <c r="K42" s="46">
        <v>0</v>
      </c>
      <c r="L42" s="46">
        <v>0</v>
      </c>
      <c r="M42" s="46" t="s">
        <v>25</v>
      </c>
    </row>
    <row r="43" spans="1:13" s="1" customFormat="1" ht="14.25">
      <c r="A43" s="31"/>
      <c r="B43" s="32"/>
      <c r="C43" s="25" t="s">
        <v>19</v>
      </c>
      <c r="D43" s="26">
        <v>19823</v>
      </c>
      <c r="E43" s="30">
        <v>2</v>
      </c>
      <c r="F43" s="56" t="s">
        <v>25</v>
      </c>
      <c r="G43" s="56"/>
      <c r="H43" s="57">
        <v>287000</v>
      </c>
      <c r="I43" s="28">
        <f>E43/D43*100</f>
        <v>0.010089290218433133</v>
      </c>
      <c r="J43" s="29"/>
      <c r="K43" s="30">
        <f t="shared" si="0"/>
        <v>143500</v>
      </c>
      <c r="L43" s="30">
        <f aca="true" t="shared" si="5" ref="L43:L48">H43/D43</f>
        <v>14.478131463451547</v>
      </c>
      <c r="M43" s="46" t="s">
        <v>25</v>
      </c>
    </row>
    <row r="44" spans="1:13" s="1" customFormat="1" ht="14.25">
      <c r="A44" s="33"/>
      <c r="B44" s="34"/>
      <c r="C44" s="25" t="s">
        <v>20</v>
      </c>
      <c r="D44" s="30">
        <f>SUM(D41:D43)</f>
        <v>80443</v>
      </c>
      <c r="E44" s="30">
        <f>SUM(E41:E43)</f>
        <v>2</v>
      </c>
      <c r="F44" s="56" t="s">
        <v>25</v>
      </c>
      <c r="G44" s="56"/>
      <c r="H44" s="35">
        <f>SUM(H41:H43)</f>
        <v>287000</v>
      </c>
      <c r="I44" s="28">
        <f>E44/D44*100</f>
        <v>0.002486232487599916</v>
      </c>
      <c r="J44" s="29"/>
      <c r="K44" s="30">
        <f t="shared" si="0"/>
        <v>143500</v>
      </c>
      <c r="L44" s="30">
        <f t="shared" si="5"/>
        <v>3.5677436197058787</v>
      </c>
      <c r="M44" s="46" t="s">
        <v>25</v>
      </c>
    </row>
    <row r="45" spans="1:13" s="1" customFormat="1" ht="14.25">
      <c r="A45" s="41" t="s">
        <v>31</v>
      </c>
      <c r="B45" s="41"/>
      <c r="C45" s="25" t="s">
        <v>17</v>
      </c>
      <c r="D45" s="26">
        <v>48970</v>
      </c>
      <c r="E45" s="30">
        <f>E17+E21+E25+E29+E33+E37</f>
        <v>601631</v>
      </c>
      <c r="F45" s="42">
        <f>F17+F29</f>
        <v>897674</v>
      </c>
      <c r="G45" s="42"/>
      <c r="H45" s="35">
        <f>H17+H21+H25+H29+H33</f>
        <v>11121558734</v>
      </c>
      <c r="I45" s="28">
        <f t="shared" si="3"/>
        <v>1228.5705534000408</v>
      </c>
      <c r="J45" s="29"/>
      <c r="K45" s="30">
        <f t="shared" si="0"/>
        <v>18485.68098053458</v>
      </c>
      <c r="L45" s="30">
        <f t="shared" si="5"/>
        <v>227109.6331223198</v>
      </c>
      <c r="M45" s="30">
        <f>H45/F45</f>
        <v>12389.306957759722</v>
      </c>
    </row>
    <row r="46" spans="1:13" s="1" customFormat="1" ht="14.25">
      <c r="A46" s="41"/>
      <c r="B46" s="41"/>
      <c r="C46" s="25" t="s">
        <v>18</v>
      </c>
      <c r="D46" s="26">
        <v>11650</v>
      </c>
      <c r="E46" s="30">
        <f>E18+E22+E26+E30+E34+E38</f>
        <v>257365</v>
      </c>
      <c r="F46" s="42">
        <f>F18+F30</f>
        <v>362994</v>
      </c>
      <c r="G46" s="42"/>
      <c r="H46" s="35">
        <f>H18+H22+H26+H30+H34</f>
        <v>4552892233</v>
      </c>
      <c r="I46" s="28">
        <f t="shared" si="3"/>
        <v>2209.1416309012875</v>
      </c>
      <c r="J46" s="29"/>
      <c r="K46" s="30">
        <f t="shared" si="0"/>
        <v>17690.40946904202</v>
      </c>
      <c r="L46" s="30">
        <f t="shared" si="5"/>
        <v>390806.2002575107</v>
      </c>
      <c r="M46" s="30">
        <f>H46/F46</f>
        <v>12542.610161600467</v>
      </c>
    </row>
    <row r="47" spans="1:13" s="1" customFormat="1" ht="14.25">
      <c r="A47" s="41"/>
      <c r="B47" s="41"/>
      <c r="C47" s="25" t="s">
        <v>19</v>
      </c>
      <c r="D47" s="26">
        <v>19823</v>
      </c>
      <c r="E47" s="30">
        <f>E19+E23+E31+E35+E39+E43</f>
        <v>570520</v>
      </c>
      <c r="F47" s="42">
        <f>F19+F31</f>
        <v>1056764</v>
      </c>
      <c r="G47" s="42"/>
      <c r="H47" s="35">
        <f>H19+H23+H27+H31+H35+H43</f>
        <v>16365713480</v>
      </c>
      <c r="I47" s="28">
        <f t="shared" si="3"/>
        <v>2878.0709277102355</v>
      </c>
      <c r="J47" s="29"/>
      <c r="K47" s="30">
        <f>H47/E47</f>
        <v>28685.608707845473</v>
      </c>
      <c r="L47" s="30">
        <f t="shared" si="5"/>
        <v>825592.1646572164</v>
      </c>
      <c r="M47" s="30">
        <f>H47/F47</f>
        <v>15486.630392405494</v>
      </c>
    </row>
    <row r="48" spans="1:13" s="1" customFormat="1" ht="14.25">
      <c r="A48" s="41"/>
      <c r="B48" s="41"/>
      <c r="C48" s="25" t="s">
        <v>20</v>
      </c>
      <c r="D48" s="30">
        <f>SUM(D45:D47)</f>
        <v>80443</v>
      </c>
      <c r="E48" s="30">
        <f>SUM(E45:E47)</f>
        <v>1429516</v>
      </c>
      <c r="F48" s="43">
        <f>SUM(F45:G47)</f>
        <v>2317432</v>
      </c>
      <c r="G48" s="43"/>
      <c r="H48" s="36">
        <f>SUM(H45:H47)</f>
        <v>32040164447</v>
      </c>
      <c r="I48" s="28">
        <f t="shared" si="3"/>
        <v>1777.0545603719406</v>
      </c>
      <c r="J48" s="29"/>
      <c r="K48" s="30">
        <f>H48/E48</f>
        <v>22413.295441953782</v>
      </c>
      <c r="L48" s="30">
        <f t="shared" si="5"/>
        <v>398296.4887808759</v>
      </c>
      <c r="M48" s="30">
        <f>H48/F48</f>
        <v>13825.719350988507</v>
      </c>
    </row>
    <row r="49" spans="1:13" s="1" customFormat="1" ht="13.5">
      <c r="A49" s="58" t="s">
        <v>32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s="1" customFormat="1" ht="13.5">
      <c r="A50" s="59" t="s">
        <v>33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s="1" customFormat="1" ht="13.5">
      <c r="A51" s="59" t="s">
        <v>34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s="1" customFormat="1" ht="12.75" customHeight="1">
      <c r="A52" s="59" t="s">
        <v>35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s="1" customFormat="1" ht="12.75" customHeight="1">
      <c r="A53" s="60" t="s">
        <v>36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</sheetData>
  <sheetProtection formatCells="0" formatColumns="0" formatRows="0" insertColumns="0" insertRows="0"/>
  <mergeCells count="117">
    <mergeCell ref="A49:M49"/>
    <mergeCell ref="A50:M50"/>
    <mergeCell ref="A51:M51"/>
    <mergeCell ref="A52:M52"/>
    <mergeCell ref="A53:M53"/>
    <mergeCell ref="A45:B48"/>
    <mergeCell ref="F45:G45"/>
    <mergeCell ref="I45:J45"/>
    <mergeCell ref="F46:G46"/>
    <mergeCell ref="I46:J46"/>
    <mergeCell ref="F47:G47"/>
    <mergeCell ref="I47:J47"/>
    <mergeCell ref="F48:G48"/>
    <mergeCell ref="I48:J48"/>
    <mergeCell ref="A41:B44"/>
    <mergeCell ref="F41:G41"/>
    <mergeCell ref="I41:J41"/>
    <mergeCell ref="F42:G42"/>
    <mergeCell ref="I42:J42"/>
    <mergeCell ref="F43:G43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I39:J39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36:G36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K2:K3"/>
    <mergeCell ref="L2:L3"/>
    <mergeCell ref="M2:M3"/>
    <mergeCell ref="A4:C4"/>
    <mergeCell ref="F4:G4"/>
    <mergeCell ref="I4:J4"/>
    <mergeCell ref="A1:M1"/>
    <mergeCell ref="A2:C3"/>
    <mergeCell ref="D2:D3"/>
    <mergeCell ref="E2:E3"/>
    <mergeCell ref="F2:G3"/>
    <mergeCell ref="H2:H3"/>
    <mergeCell ref="I2:J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2009-05-14T04:34:52Z</dcterms:created>
  <dcterms:modified xsi:type="dcterms:W3CDTF">2009-05-14T04:36:19Z</dcterms:modified>
  <cp:category/>
  <cp:version/>
  <cp:contentType/>
  <cp:contentStatus/>
</cp:coreProperties>
</file>