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<sst xmlns="http://schemas.openxmlformats.org/spreadsheetml/2006/main" count="118" uniqueCount="36">
  <si>
    <t>区　　分　／　項　　目</t>
  </si>
  <si>
    <t>被保険者</t>
  </si>
  <si>
    <t>件　　数</t>
  </si>
  <si>
    <t>日　　数</t>
  </si>
  <si>
    <t>費 用 額</t>
  </si>
  <si>
    <t>受 診 率</t>
  </si>
  <si>
    <t>1件当たり　           費用額</t>
  </si>
  <si>
    <t>1人当たり　           費用額</t>
  </si>
  <si>
    <t>1日当たり　          費用額</t>
  </si>
  <si>
    <t>単　　　　位</t>
  </si>
  <si>
    <t>人</t>
  </si>
  <si>
    <t>件</t>
  </si>
  <si>
    <t>日</t>
  </si>
  <si>
    <t>円</t>
  </si>
  <si>
    <t>％</t>
  </si>
  <si>
    <t>入　　　院</t>
  </si>
  <si>
    <t>一　　　般</t>
  </si>
  <si>
    <t>退 職 者</t>
  </si>
  <si>
    <t>計</t>
  </si>
  <si>
    <t>入　院　外</t>
  </si>
  <si>
    <t>歯　　　科</t>
  </si>
  <si>
    <t>診 療 費 計</t>
  </si>
  <si>
    <t xml:space="preserve">調　　　剤 </t>
  </si>
  <si>
    <t>食事療養</t>
  </si>
  <si>
    <t>訪問看護</t>
  </si>
  <si>
    <t>療　養　費</t>
  </si>
  <si>
    <t>食事差額</t>
  </si>
  <si>
    <t>療養諸費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</si>
  <si>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</si>
  <si>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</si>
  <si>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（資料）市民生活部市民生活総室国保年金課調 （国民健康保険事業状況報告書）</t>
  </si>
  <si>
    <t>-</t>
  </si>
  <si>
    <t>移送費</t>
  </si>
  <si>
    <t>※ 療養諸費は、診療費計・調剤・訪問看護・療養費・食事差額・移送費の合計とする。</t>
  </si>
  <si>
    <t>4　国民健康保険被保険者給付状況（平成20年度）</t>
  </si>
  <si>
    <t>前期高齢者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</si>
</sst>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176" fontId="2" fillId="33" borderId="10" xfId="60" applyNumberFormat="1" applyFont="1" applyFill="1" applyBorder="1" applyAlignment="1" applyProtection="1">
      <alignment vertical="center" shrinkToFit="1"/>
      <protection locked="0"/>
    </xf>
    <xf numFmtId="3" fontId="2" fillId="33" borderId="10" xfId="60" applyNumberFormat="1" applyFont="1" applyFill="1" applyBorder="1" applyAlignment="1" applyProtection="1">
      <alignment horizontal="right" shrinkToFit="1"/>
      <protection locked="0"/>
    </xf>
    <xf numFmtId="176" fontId="2" fillId="33" borderId="10" xfId="60" applyNumberFormat="1" applyFont="1" applyFill="1" applyBorder="1" applyAlignment="1" applyProtection="1">
      <alignment vertical="center" shrinkToFit="1"/>
      <protection/>
    </xf>
    <xf numFmtId="176" fontId="2" fillId="33" borderId="10" xfId="60" applyNumberFormat="1" applyFont="1" applyFill="1" applyBorder="1" applyAlignment="1" applyProtection="1">
      <alignment horizontal="right" vertical="center" shrinkToFit="1"/>
      <protection/>
    </xf>
    <xf numFmtId="176" fontId="2" fillId="33" borderId="11" xfId="60" applyNumberFormat="1" applyFont="1" applyFill="1" applyBorder="1" applyAlignment="1" applyProtection="1">
      <alignment vertical="center" shrinkToFit="1"/>
      <protection/>
    </xf>
    <xf numFmtId="176" fontId="2" fillId="33" borderId="10" xfId="60" applyNumberFormat="1" applyFont="1" applyFill="1" applyBorder="1" applyAlignment="1" applyProtection="1">
      <alignment horizontal="right" vertical="center" shrinkToFit="1"/>
      <protection locked="0"/>
    </xf>
    <xf numFmtId="177" fontId="2" fillId="33" borderId="10" xfId="60" applyNumberFormat="1" applyFont="1" applyFill="1" applyBorder="1" applyAlignment="1" applyProtection="1" quotePrefix="1">
      <alignment horizontal="right" vertical="center" shrinkToFit="1"/>
      <protection locked="0"/>
    </xf>
    <xf numFmtId="177" fontId="2" fillId="33" borderId="10" xfId="60" applyNumberFormat="1" applyFont="1" applyFill="1" applyBorder="1" applyAlignment="1" applyProtection="1">
      <alignment vertical="center" shrinkToFit="1"/>
      <protection/>
    </xf>
    <xf numFmtId="0" fontId="0" fillId="0" borderId="0" xfId="60" applyFont="1" applyAlignment="1">
      <alignment shrinkToFit="1"/>
      <protection/>
    </xf>
    <xf numFmtId="179" fontId="2" fillId="33" borderId="12" xfId="60" applyNumberFormat="1" applyFont="1" applyFill="1" applyBorder="1" applyAlignment="1" applyProtection="1">
      <alignment vertical="center" shrinkToFit="1"/>
      <protection/>
    </xf>
    <xf numFmtId="179" fontId="2" fillId="33" borderId="13" xfId="60" applyNumberFormat="1" applyFont="1" applyFill="1" applyBorder="1" applyAlignment="1" applyProtection="1">
      <alignment vertical="center" shrinkToFit="1"/>
      <protection/>
    </xf>
    <xf numFmtId="0" fontId="2" fillId="0" borderId="14" xfId="60" applyFont="1" applyBorder="1" applyAlignment="1" applyProtection="1">
      <alignment horizontal="left"/>
      <protection locked="0"/>
    </xf>
    <xf numFmtId="0" fontId="2" fillId="0" borderId="0" xfId="60" applyFont="1" applyAlignment="1" applyProtection="1">
      <alignment horizontal="left"/>
      <protection locked="0"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0" fillId="0" borderId="10" xfId="60" applyFont="1" applyBorder="1" applyAlignment="1">
      <alignment horizontal="center" vertical="center" shrinkToFit="1"/>
      <protection/>
    </xf>
    <xf numFmtId="176" fontId="2" fillId="33" borderId="10" xfId="60" applyNumberFormat="1" applyFont="1" applyFill="1" applyBorder="1" applyAlignment="1" applyProtection="1">
      <alignment horizontal="right" vertical="center" shrinkToFit="1"/>
      <protection/>
    </xf>
    <xf numFmtId="176" fontId="2" fillId="33" borderId="10" xfId="60" applyNumberFormat="1" applyFont="1" applyFill="1" applyBorder="1" applyAlignment="1" applyProtection="1">
      <alignment vertical="center" shrinkToFit="1"/>
      <protection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 shrinkToFit="1"/>
      <protection/>
    </xf>
    <xf numFmtId="176" fontId="2" fillId="33" borderId="10" xfId="60" applyNumberFormat="1" applyFont="1" applyFill="1" applyBorder="1" applyAlignment="1" applyProtection="1">
      <alignment horizontal="right" vertical="center" shrinkToFit="1"/>
      <protection locked="0"/>
    </xf>
    <xf numFmtId="176" fontId="2" fillId="33" borderId="10" xfId="60" applyNumberFormat="1" applyFont="1" applyFill="1" applyBorder="1" applyAlignment="1" applyProtection="1">
      <alignment vertical="center" shrinkToFit="1"/>
      <protection locked="0"/>
    </xf>
    <xf numFmtId="176" fontId="2" fillId="33" borderId="12" xfId="60" applyNumberFormat="1" applyFont="1" applyFill="1" applyBorder="1" applyAlignment="1" applyProtection="1">
      <alignment horizontal="right" vertical="center" shrinkToFit="1"/>
      <protection locked="0"/>
    </xf>
    <xf numFmtId="176" fontId="2" fillId="33" borderId="13" xfId="60" applyNumberFormat="1" applyFont="1" applyFill="1" applyBorder="1" applyAlignment="1" applyProtection="1">
      <alignment horizontal="right" vertical="center" shrinkToFit="1"/>
      <protection locked="0"/>
    </xf>
    <xf numFmtId="177" fontId="2" fillId="33" borderId="12" xfId="60" applyNumberFormat="1" applyFont="1" applyFill="1" applyBorder="1" applyAlignment="1" applyProtection="1">
      <alignment vertical="center" shrinkToFit="1"/>
      <protection/>
    </xf>
    <xf numFmtId="177" fontId="2" fillId="33" borderId="13" xfId="60" applyNumberFormat="1" applyFont="1" applyFill="1" applyBorder="1" applyAlignment="1" applyProtection="1">
      <alignment vertical="center" shrinkToFit="1"/>
      <protection/>
    </xf>
    <xf numFmtId="177" fontId="2" fillId="33" borderId="10" xfId="60" applyNumberFormat="1" applyFont="1" applyFill="1" applyBorder="1" applyAlignment="1" applyProtection="1" quotePrefix="1">
      <alignment horizontal="right" vertical="center" shrinkToFit="1"/>
      <protection/>
    </xf>
    <xf numFmtId="177" fontId="2" fillId="33" borderId="10" xfId="60" applyNumberFormat="1" applyFont="1" applyFill="1" applyBorder="1" applyAlignment="1" applyProtection="1">
      <alignment horizontal="right" vertical="center" shrinkToFit="1"/>
      <protection/>
    </xf>
    <xf numFmtId="176" fontId="2" fillId="33" borderId="12" xfId="60" applyNumberFormat="1" applyFont="1" applyFill="1" applyBorder="1" applyAlignment="1" applyProtection="1">
      <alignment horizontal="center" vertical="center" shrinkToFit="1"/>
      <protection locked="0"/>
    </xf>
    <xf numFmtId="176" fontId="2" fillId="33" borderId="13" xfId="60" applyNumberFormat="1" applyFont="1" applyFill="1" applyBorder="1" applyAlignment="1" applyProtection="1">
      <alignment horizontal="center" vertical="center" shrinkToFit="1"/>
      <protection locked="0"/>
    </xf>
    <xf numFmtId="176" fontId="2" fillId="33" borderId="12" xfId="60" applyNumberFormat="1" applyFont="1" applyFill="1" applyBorder="1" applyAlignment="1" applyProtection="1">
      <alignment vertical="center" shrinkToFit="1"/>
      <protection locked="0"/>
    </xf>
    <xf numFmtId="176" fontId="2" fillId="33" borderId="13" xfId="60" applyNumberFormat="1" applyFont="1" applyFill="1" applyBorder="1" applyAlignment="1" applyProtection="1">
      <alignment vertical="center" shrinkToFit="1"/>
      <protection locked="0"/>
    </xf>
    <xf numFmtId="176" fontId="2" fillId="33" borderId="15" xfId="60" applyNumberFormat="1" applyFont="1" applyFill="1" applyBorder="1" applyAlignment="1" applyProtection="1">
      <alignment vertical="center" shrinkToFit="1"/>
      <protection/>
    </xf>
    <xf numFmtId="176" fontId="2" fillId="33" borderId="16" xfId="60" applyNumberFormat="1" applyFont="1" applyFill="1" applyBorder="1" applyAlignment="1" applyProtection="1">
      <alignment vertical="center" shrinkToFit="1"/>
      <protection/>
    </xf>
    <xf numFmtId="176" fontId="2" fillId="33" borderId="12" xfId="60" applyNumberFormat="1" applyFont="1" applyFill="1" applyBorder="1" applyAlignment="1" applyProtection="1">
      <alignment vertical="center" shrinkToFit="1"/>
      <protection/>
    </xf>
    <xf numFmtId="176" fontId="2" fillId="33" borderId="13" xfId="60" applyNumberFormat="1" applyFont="1" applyFill="1" applyBorder="1" applyAlignment="1" applyProtection="1">
      <alignment vertical="center" shrinkToFit="1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right" vertical="center"/>
      <protection/>
    </xf>
    <xf numFmtId="0" fontId="2" fillId="0" borderId="13" xfId="60" applyFont="1" applyBorder="1" applyAlignment="1">
      <alignment horizontal="right" vertical="center"/>
      <protection/>
    </xf>
    <xf numFmtId="0" fontId="2" fillId="0" borderId="22" xfId="60" applyFont="1" applyBorder="1" applyAlignment="1" applyProtection="1">
      <alignment horizontal="left" vertical="center"/>
      <protection locked="0"/>
    </xf>
    <xf numFmtId="0" fontId="0" fillId="0" borderId="15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52"/>
  <sheetViews>
    <sheetView tabSelected="1" zoomScaleSheetLayoutView="75" zoomScalePageLayoutView="0" workbookViewId="0" topLeftCell="A1">
      <selection activeCell="A1" sqref="A1:M1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3" s="1" customFormat="1" ht="14.2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51" t="s">
        <v>0</v>
      </c>
      <c r="B2" s="52"/>
      <c r="C2" s="53"/>
      <c r="D2" s="57" t="s">
        <v>1</v>
      </c>
      <c r="E2" s="57" t="s">
        <v>2</v>
      </c>
      <c r="F2" s="51" t="s">
        <v>3</v>
      </c>
      <c r="G2" s="53"/>
      <c r="H2" s="57" t="s">
        <v>4</v>
      </c>
      <c r="I2" s="51" t="s">
        <v>5</v>
      </c>
      <c r="J2" s="53"/>
      <c r="K2" s="59" t="s">
        <v>6</v>
      </c>
      <c r="L2" s="59" t="s">
        <v>7</v>
      </c>
      <c r="M2" s="59" t="s">
        <v>8</v>
      </c>
    </row>
    <row r="3" spans="1:13" ht="13.5">
      <c r="A3" s="54"/>
      <c r="B3" s="55"/>
      <c r="C3" s="56"/>
      <c r="D3" s="58"/>
      <c r="E3" s="58"/>
      <c r="F3" s="54"/>
      <c r="G3" s="56"/>
      <c r="H3" s="58"/>
      <c r="I3" s="54"/>
      <c r="J3" s="56"/>
      <c r="K3" s="60"/>
      <c r="L3" s="60"/>
      <c r="M3" s="60"/>
    </row>
    <row r="4" spans="1:13" ht="14.25">
      <c r="A4" s="45" t="s">
        <v>9</v>
      </c>
      <c r="B4" s="46"/>
      <c r="C4" s="47"/>
      <c r="D4" s="3" t="s">
        <v>10</v>
      </c>
      <c r="E4" s="3" t="s">
        <v>11</v>
      </c>
      <c r="F4" s="48" t="s">
        <v>12</v>
      </c>
      <c r="G4" s="49"/>
      <c r="H4" s="3" t="s">
        <v>13</v>
      </c>
      <c r="I4" s="48" t="s">
        <v>14</v>
      </c>
      <c r="J4" s="49"/>
      <c r="K4" s="3" t="s">
        <v>13</v>
      </c>
      <c r="L4" s="3" t="s">
        <v>13</v>
      </c>
      <c r="M4" s="3" t="s">
        <v>13</v>
      </c>
    </row>
    <row r="5" spans="1:13" ht="14.25">
      <c r="A5" s="23" t="s">
        <v>15</v>
      </c>
      <c r="B5" s="24"/>
      <c r="C5" s="4" t="s">
        <v>35</v>
      </c>
      <c r="D5" s="6">
        <v>17609</v>
      </c>
      <c r="E5" s="6">
        <v>4307</v>
      </c>
      <c r="F5" s="39">
        <v>64397</v>
      </c>
      <c r="G5" s="40"/>
      <c r="H5" s="7">
        <v>2095617910</v>
      </c>
      <c r="I5" s="15">
        <f>E5/D5*100</f>
        <v>24.459083423249474</v>
      </c>
      <c r="J5" s="16"/>
      <c r="K5" s="8">
        <f>H5/E5</f>
        <v>486560.92639888555</v>
      </c>
      <c r="L5" s="8">
        <f>H5/D5</f>
        <v>119008.34289283889</v>
      </c>
      <c r="M5" s="8">
        <f>H5/F5</f>
        <v>32542.1667158408</v>
      </c>
    </row>
    <row r="6" spans="1:13" ht="14.25">
      <c r="A6" s="25"/>
      <c r="B6" s="26"/>
      <c r="C6" s="4" t="s">
        <v>16</v>
      </c>
      <c r="D6" s="6">
        <v>40307</v>
      </c>
      <c r="E6" s="6">
        <v>6545</v>
      </c>
      <c r="F6" s="39">
        <v>122328</v>
      </c>
      <c r="G6" s="40"/>
      <c r="H6" s="7">
        <v>2746339494</v>
      </c>
      <c r="I6" s="15">
        <f>E6/D6*100</f>
        <v>16.237874314635174</v>
      </c>
      <c r="J6" s="16"/>
      <c r="K6" s="8">
        <f aca="true" t="shared" si="0" ref="K6:K46">H6/E6</f>
        <v>419608.7844155844</v>
      </c>
      <c r="L6" s="8">
        <f aca="true" t="shared" si="1" ref="L6:L36">H6/D6</f>
        <v>68135.54702657106</v>
      </c>
      <c r="M6" s="8">
        <f aca="true" t="shared" si="2" ref="M6:M32">H6/F6</f>
        <v>22450.620413969</v>
      </c>
    </row>
    <row r="7" spans="1:13" ht="14.25">
      <c r="A7" s="25"/>
      <c r="B7" s="26"/>
      <c r="C7" s="4" t="s">
        <v>17</v>
      </c>
      <c r="D7" s="6">
        <v>1375</v>
      </c>
      <c r="E7" s="6">
        <v>577</v>
      </c>
      <c r="F7" s="39">
        <v>8089</v>
      </c>
      <c r="G7" s="40"/>
      <c r="H7" s="7">
        <v>279971017</v>
      </c>
      <c r="I7" s="15">
        <f>E7/D7*100</f>
        <v>41.96363636363636</v>
      </c>
      <c r="J7" s="16"/>
      <c r="K7" s="8">
        <f t="shared" si="0"/>
        <v>485218.4003466205</v>
      </c>
      <c r="L7" s="8">
        <f t="shared" si="1"/>
        <v>203615.28509090908</v>
      </c>
      <c r="M7" s="8">
        <f t="shared" si="2"/>
        <v>34611.32612189393</v>
      </c>
    </row>
    <row r="8" spans="1:13" ht="14.25">
      <c r="A8" s="27"/>
      <c r="B8" s="28"/>
      <c r="C8" s="4" t="s">
        <v>18</v>
      </c>
      <c r="D8" s="8">
        <f>SUM(D5:D7)</f>
        <v>59291</v>
      </c>
      <c r="E8" s="8">
        <f>SUM(E5:E7)</f>
        <v>11429</v>
      </c>
      <c r="F8" s="43">
        <f>SUM(F5:G7)</f>
        <v>194814</v>
      </c>
      <c r="G8" s="44"/>
      <c r="H8" s="8">
        <f>SUM(H5:H7)</f>
        <v>5121928421</v>
      </c>
      <c r="I8" s="15">
        <f>E8/D8*100</f>
        <v>19.27611273211786</v>
      </c>
      <c r="J8" s="16"/>
      <c r="K8" s="8">
        <f t="shared" si="0"/>
        <v>448151.93114008225</v>
      </c>
      <c r="L8" s="8">
        <f t="shared" si="1"/>
        <v>86386.27145772545</v>
      </c>
      <c r="M8" s="8">
        <f t="shared" si="2"/>
        <v>26291.377524202573</v>
      </c>
    </row>
    <row r="9" spans="1:13" ht="14.25">
      <c r="A9" s="23" t="s">
        <v>19</v>
      </c>
      <c r="B9" s="24"/>
      <c r="C9" s="4" t="s">
        <v>35</v>
      </c>
      <c r="D9" s="6">
        <v>17609</v>
      </c>
      <c r="E9" s="6">
        <v>208941</v>
      </c>
      <c r="F9" s="39">
        <v>371336</v>
      </c>
      <c r="G9" s="40"/>
      <c r="H9" s="7">
        <v>2604225728</v>
      </c>
      <c r="I9" s="15">
        <f aca="true" t="shared" si="3" ref="I9:I48">E9/D9*100</f>
        <v>1186.5580101084672</v>
      </c>
      <c r="J9" s="16"/>
      <c r="K9" s="8">
        <f t="shared" si="0"/>
        <v>12463.928707146993</v>
      </c>
      <c r="L9" s="8">
        <f t="shared" si="1"/>
        <v>147891.74444886137</v>
      </c>
      <c r="M9" s="8">
        <f t="shared" si="2"/>
        <v>7013.1248465002045</v>
      </c>
    </row>
    <row r="10" spans="1:13" ht="14.25">
      <c r="A10" s="25"/>
      <c r="B10" s="26"/>
      <c r="C10" s="4" t="s">
        <v>16</v>
      </c>
      <c r="D10" s="6">
        <v>40307</v>
      </c>
      <c r="E10" s="6">
        <v>239734</v>
      </c>
      <c r="F10" s="39">
        <v>413340</v>
      </c>
      <c r="G10" s="40"/>
      <c r="H10" s="7">
        <v>3197822673</v>
      </c>
      <c r="I10" s="15">
        <f t="shared" si="3"/>
        <v>594.7701391817798</v>
      </c>
      <c r="J10" s="16"/>
      <c r="K10" s="8">
        <f t="shared" si="0"/>
        <v>13339.045245980962</v>
      </c>
      <c r="L10" s="8">
        <f t="shared" si="1"/>
        <v>79336.65797504155</v>
      </c>
      <c r="M10" s="8">
        <f t="shared" si="2"/>
        <v>7736.542974306866</v>
      </c>
    </row>
    <row r="11" spans="1:13" ht="14.25">
      <c r="A11" s="25"/>
      <c r="B11" s="26"/>
      <c r="C11" s="4" t="s">
        <v>17</v>
      </c>
      <c r="D11" s="6">
        <v>1375</v>
      </c>
      <c r="E11" s="6">
        <v>28937</v>
      </c>
      <c r="F11" s="39">
        <v>50647</v>
      </c>
      <c r="G11" s="40"/>
      <c r="H11" s="7">
        <v>395670456</v>
      </c>
      <c r="I11" s="15">
        <f t="shared" si="3"/>
        <v>2104.509090909091</v>
      </c>
      <c r="J11" s="16"/>
      <c r="K11" s="8">
        <f t="shared" si="0"/>
        <v>13673.513356602274</v>
      </c>
      <c r="L11" s="8">
        <f t="shared" si="1"/>
        <v>287760.33163636364</v>
      </c>
      <c r="M11" s="8">
        <f t="shared" si="2"/>
        <v>7812.317728592019</v>
      </c>
    </row>
    <row r="12" spans="1:13" ht="14.25">
      <c r="A12" s="27"/>
      <c r="B12" s="28"/>
      <c r="C12" s="4" t="s">
        <v>18</v>
      </c>
      <c r="D12" s="8">
        <f>SUM(D9:D11)</f>
        <v>59291</v>
      </c>
      <c r="E12" s="8">
        <f>SUM(E9:E11)</f>
        <v>477612</v>
      </c>
      <c r="F12" s="43">
        <f>SUM(F9:G11)</f>
        <v>835323</v>
      </c>
      <c r="G12" s="44"/>
      <c r="H12" s="9">
        <f>SUM(H9:H11)</f>
        <v>6197718857</v>
      </c>
      <c r="I12" s="15">
        <f t="shared" si="3"/>
        <v>805.5387832892008</v>
      </c>
      <c r="J12" s="16"/>
      <c r="K12" s="8">
        <f t="shared" si="0"/>
        <v>12976.47223478472</v>
      </c>
      <c r="L12" s="8">
        <f t="shared" si="1"/>
        <v>104530.5165539458</v>
      </c>
      <c r="M12" s="8">
        <f t="shared" si="2"/>
        <v>7419.547716272627</v>
      </c>
    </row>
    <row r="13" spans="1:13" ht="14.25">
      <c r="A13" s="23" t="s">
        <v>20</v>
      </c>
      <c r="B13" s="24"/>
      <c r="C13" s="4" t="s">
        <v>35</v>
      </c>
      <c r="D13" s="6">
        <v>17609</v>
      </c>
      <c r="E13" s="6">
        <v>31771</v>
      </c>
      <c r="F13" s="39">
        <v>77868</v>
      </c>
      <c r="G13" s="40"/>
      <c r="H13" s="7">
        <v>500629910</v>
      </c>
      <c r="I13" s="15">
        <f t="shared" si="3"/>
        <v>180.42478278153217</v>
      </c>
      <c r="J13" s="16"/>
      <c r="K13" s="8">
        <f t="shared" si="0"/>
        <v>15757.448931415442</v>
      </c>
      <c r="L13" s="8">
        <f t="shared" si="1"/>
        <v>28430.343006417173</v>
      </c>
      <c r="M13" s="8">
        <f t="shared" si="2"/>
        <v>6429.2123850619</v>
      </c>
    </row>
    <row r="14" spans="1:13" ht="14.25">
      <c r="A14" s="25"/>
      <c r="B14" s="26"/>
      <c r="C14" s="4" t="s">
        <v>16</v>
      </c>
      <c r="D14" s="6">
        <v>40307</v>
      </c>
      <c r="E14" s="6">
        <v>49623</v>
      </c>
      <c r="F14" s="39">
        <v>111592</v>
      </c>
      <c r="G14" s="40"/>
      <c r="H14" s="7">
        <v>705505895</v>
      </c>
      <c r="I14" s="15">
        <f t="shared" si="3"/>
        <v>123.11261071277941</v>
      </c>
      <c r="J14" s="16"/>
      <c r="K14" s="8">
        <f t="shared" si="0"/>
        <v>14217.316466154807</v>
      </c>
      <c r="L14" s="8">
        <f t="shared" si="1"/>
        <v>17503.309474781054</v>
      </c>
      <c r="M14" s="8">
        <f t="shared" si="2"/>
        <v>6322.190614022511</v>
      </c>
    </row>
    <row r="15" spans="1:13" ht="14.25">
      <c r="A15" s="25"/>
      <c r="B15" s="26"/>
      <c r="C15" s="4" t="s">
        <v>17</v>
      </c>
      <c r="D15" s="6">
        <v>1375</v>
      </c>
      <c r="E15" s="6">
        <v>4988</v>
      </c>
      <c r="F15" s="39">
        <v>12399</v>
      </c>
      <c r="G15" s="40"/>
      <c r="H15" s="7">
        <v>77671616</v>
      </c>
      <c r="I15" s="15">
        <f t="shared" si="3"/>
        <v>362.76363636363635</v>
      </c>
      <c r="J15" s="16"/>
      <c r="K15" s="8">
        <f t="shared" si="0"/>
        <v>15571.695268644748</v>
      </c>
      <c r="L15" s="8">
        <f t="shared" si="1"/>
        <v>56488.448</v>
      </c>
      <c r="M15" s="8">
        <f t="shared" si="2"/>
        <v>6264.345189128156</v>
      </c>
    </row>
    <row r="16" spans="1:13" ht="14.25">
      <c r="A16" s="25"/>
      <c r="B16" s="26"/>
      <c r="C16" s="5" t="s">
        <v>18</v>
      </c>
      <c r="D16" s="10">
        <f>SUM(D13:D15)</f>
        <v>59291</v>
      </c>
      <c r="E16" s="10">
        <f>SUM(E13:E15)</f>
        <v>86382</v>
      </c>
      <c r="F16" s="41">
        <f>SUM(F13:G15)</f>
        <v>201859</v>
      </c>
      <c r="G16" s="42"/>
      <c r="H16" s="9">
        <f>SUM(H13:H15)</f>
        <v>1283807421</v>
      </c>
      <c r="I16" s="15">
        <f t="shared" si="3"/>
        <v>145.69158894267258</v>
      </c>
      <c r="J16" s="16"/>
      <c r="K16" s="8">
        <f t="shared" si="0"/>
        <v>14861.978433006876</v>
      </c>
      <c r="L16" s="8">
        <f t="shared" si="1"/>
        <v>21652.65252736503</v>
      </c>
      <c r="M16" s="8">
        <f t="shared" si="2"/>
        <v>6359.921633417385</v>
      </c>
    </row>
    <row r="17" spans="1:13" ht="14.25">
      <c r="A17" s="20" t="s">
        <v>21</v>
      </c>
      <c r="B17" s="20"/>
      <c r="C17" s="4" t="s">
        <v>35</v>
      </c>
      <c r="D17" s="6">
        <v>17609</v>
      </c>
      <c r="E17" s="8">
        <f aca="true" t="shared" si="4" ref="E17:F19">E5+E9+E13</f>
        <v>245019</v>
      </c>
      <c r="F17" s="21">
        <f t="shared" si="4"/>
        <v>513601</v>
      </c>
      <c r="G17" s="21"/>
      <c r="H17" s="9">
        <f>H5+H9+H13</f>
        <v>5200473548</v>
      </c>
      <c r="I17" s="15">
        <f>E17/D17*100</f>
        <v>1391.441876313249</v>
      </c>
      <c r="J17" s="16"/>
      <c r="K17" s="8">
        <f t="shared" si="0"/>
        <v>21224.77664181145</v>
      </c>
      <c r="L17" s="8">
        <f t="shared" si="1"/>
        <v>295330.4303481174</v>
      </c>
      <c r="M17" s="8">
        <f t="shared" si="2"/>
        <v>10125.512894250594</v>
      </c>
    </row>
    <row r="18" spans="1:13" ht="14.25">
      <c r="A18" s="20"/>
      <c r="B18" s="20"/>
      <c r="C18" s="4" t="s">
        <v>16</v>
      </c>
      <c r="D18" s="6">
        <v>40307</v>
      </c>
      <c r="E18" s="8">
        <f t="shared" si="4"/>
        <v>295902</v>
      </c>
      <c r="F18" s="21">
        <f t="shared" si="4"/>
        <v>647260</v>
      </c>
      <c r="G18" s="21"/>
      <c r="H18" s="9">
        <f>H6+H10+H14</f>
        <v>6649668062</v>
      </c>
      <c r="I18" s="15">
        <f t="shared" si="3"/>
        <v>734.1206242091945</v>
      </c>
      <c r="J18" s="16"/>
      <c r="K18" s="8">
        <f t="shared" si="0"/>
        <v>22472.53503524816</v>
      </c>
      <c r="L18" s="8">
        <f t="shared" si="1"/>
        <v>164975.51447639367</v>
      </c>
      <c r="M18" s="8">
        <f t="shared" si="2"/>
        <v>10273.565587244693</v>
      </c>
    </row>
    <row r="19" spans="1:13" ht="14.25">
      <c r="A19" s="20"/>
      <c r="B19" s="20"/>
      <c r="C19" s="4" t="s">
        <v>17</v>
      </c>
      <c r="D19" s="6">
        <v>1375</v>
      </c>
      <c r="E19" s="8">
        <f t="shared" si="4"/>
        <v>34502</v>
      </c>
      <c r="F19" s="21">
        <f t="shared" si="4"/>
        <v>71135</v>
      </c>
      <c r="G19" s="21"/>
      <c r="H19" s="9">
        <f>H7+H11+H15</f>
        <v>753313089</v>
      </c>
      <c r="I19" s="15">
        <f t="shared" si="3"/>
        <v>2509.2363636363634</v>
      </c>
      <c r="J19" s="16"/>
      <c r="K19" s="8">
        <f t="shared" si="0"/>
        <v>21833.89626688308</v>
      </c>
      <c r="L19" s="8">
        <f t="shared" si="1"/>
        <v>547864.0647272727</v>
      </c>
      <c r="M19" s="8">
        <f t="shared" si="2"/>
        <v>10589.90776692205</v>
      </c>
    </row>
    <row r="20" spans="1:13" ht="14.25">
      <c r="A20" s="20"/>
      <c r="B20" s="20"/>
      <c r="C20" s="4" t="s">
        <v>18</v>
      </c>
      <c r="D20" s="8">
        <f>SUM(D17:D19)</f>
        <v>59291</v>
      </c>
      <c r="E20" s="8">
        <f>SUM(E17:E19)</f>
        <v>575423</v>
      </c>
      <c r="F20" s="22">
        <f>SUM(F17:G19)</f>
        <v>1231996</v>
      </c>
      <c r="G20" s="22"/>
      <c r="H20" s="9">
        <f>SUM(H17:H19)</f>
        <v>12603454699</v>
      </c>
      <c r="I20" s="15">
        <f t="shared" si="3"/>
        <v>970.5064849639913</v>
      </c>
      <c r="J20" s="16"/>
      <c r="K20" s="8">
        <f t="shared" si="0"/>
        <v>21902.93870596066</v>
      </c>
      <c r="L20" s="8">
        <f t="shared" si="1"/>
        <v>212569.44053903627</v>
      </c>
      <c r="M20" s="8">
        <f t="shared" si="2"/>
        <v>10230.110080714549</v>
      </c>
    </row>
    <row r="21" spans="1:13" ht="14.25">
      <c r="A21" s="20" t="s">
        <v>22</v>
      </c>
      <c r="B21" s="20"/>
      <c r="C21" s="4" t="s">
        <v>35</v>
      </c>
      <c r="D21" s="6">
        <v>17609</v>
      </c>
      <c r="E21" s="6">
        <v>117525</v>
      </c>
      <c r="F21" s="37">
        <v>150120</v>
      </c>
      <c r="G21" s="38"/>
      <c r="H21" s="7">
        <v>1335428468</v>
      </c>
      <c r="I21" s="15">
        <f t="shared" si="3"/>
        <v>667.4143903685615</v>
      </c>
      <c r="J21" s="16"/>
      <c r="K21" s="8">
        <f t="shared" si="0"/>
        <v>11362.931018932142</v>
      </c>
      <c r="L21" s="8">
        <f t="shared" si="1"/>
        <v>75837.83678800613</v>
      </c>
      <c r="M21" s="11" t="s">
        <v>31</v>
      </c>
    </row>
    <row r="22" spans="1:13" ht="14.25">
      <c r="A22" s="20"/>
      <c r="B22" s="20"/>
      <c r="C22" s="4" t="s">
        <v>16</v>
      </c>
      <c r="D22" s="6">
        <v>40307</v>
      </c>
      <c r="E22" s="6">
        <v>129628</v>
      </c>
      <c r="F22" s="37">
        <v>171561</v>
      </c>
      <c r="G22" s="38"/>
      <c r="H22" s="7">
        <v>1242936393</v>
      </c>
      <c r="I22" s="15">
        <f t="shared" si="3"/>
        <v>321.601706899546</v>
      </c>
      <c r="J22" s="16"/>
      <c r="K22" s="8">
        <f t="shared" si="0"/>
        <v>9588.487001265159</v>
      </c>
      <c r="L22" s="8">
        <f t="shared" si="1"/>
        <v>30836.73786190984</v>
      </c>
      <c r="M22" s="11" t="s">
        <v>31</v>
      </c>
    </row>
    <row r="23" spans="1:13" ht="14.25">
      <c r="A23" s="20"/>
      <c r="B23" s="20"/>
      <c r="C23" s="4" t="s">
        <v>17</v>
      </c>
      <c r="D23" s="6">
        <v>1375</v>
      </c>
      <c r="E23" s="6">
        <v>15831</v>
      </c>
      <c r="F23" s="37">
        <v>20315</v>
      </c>
      <c r="G23" s="38"/>
      <c r="H23" s="7">
        <v>183125932</v>
      </c>
      <c r="I23" s="15">
        <f t="shared" si="3"/>
        <v>1151.3454545454545</v>
      </c>
      <c r="J23" s="16"/>
      <c r="K23" s="8">
        <f t="shared" si="0"/>
        <v>11567.553028867413</v>
      </c>
      <c r="L23" s="8">
        <f t="shared" si="1"/>
        <v>133182.496</v>
      </c>
      <c r="M23" s="11" t="s">
        <v>31</v>
      </c>
    </row>
    <row r="24" spans="1:13" ht="14.25">
      <c r="A24" s="20"/>
      <c r="B24" s="20"/>
      <c r="C24" s="5" t="s">
        <v>18</v>
      </c>
      <c r="D24" s="10">
        <f>SUM(D21:D23)</f>
        <v>59291</v>
      </c>
      <c r="E24" s="8">
        <f>SUM(E21:E23)</f>
        <v>262984</v>
      </c>
      <c r="F24" s="37" t="s">
        <v>31</v>
      </c>
      <c r="G24" s="38"/>
      <c r="H24" s="9">
        <f>SUM(H21:H23)</f>
        <v>2761490793</v>
      </c>
      <c r="I24" s="15">
        <f t="shared" si="3"/>
        <v>443.5479246428631</v>
      </c>
      <c r="J24" s="16"/>
      <c r="K24" s="8">
        <f t="shared" si="0"/>
        <v>10500.603812399233</v>
      </c>
      <c r="L24" s="8">
        <f t="shared" si="1"/>
        <v>46575.21028486617</v>
      </c>
      <c r="M24" s="11" t="s">
        <v>31</v>
      </c>
    </row>
    <row r="25" spans="1:13" ht="14.25">
      <c r="A25" s="20" t="s">
        <v>23</v>
      </c>
      <c r="B25" s="20"/>
      <c r="C25" s="4" t="s">
        <v>35</v>
      </c>
      <c r="D25" s="6">
        <v>17609</v>
      </c>
      <c r="E25" s="12">
        <v>4128</v>
      </c>
      <c r="F25" s="31">
        <v>160628</v>
      </c>
      <c r="G25" s="32"/>
      <c r="H25" s="7">
        <v>109995764</v>
      </c>
      <c r="I25" s="33">
        <f t="shared" si="3"/>
        <v>23.4425577829519</v>
      </c>
      <c r="J25" s="34"/>
      <c r="K25" s="13">
        <f t="shared" si="0"/>
        <v>26646.26065891473</v>
      </c>
      <c r="L25" s="8">
        <f t="shared" si="1"/>
        <v>6246.565051962065</v>
      </c>
      <c r="M25" s="13">
        <f t="shared" si="2"/>
        <v>684.7857409667057</v>
      </c>
    </row>
    <row r="26" spans="1:13" ht="14.25">
      <c r="A26" s="20"/>
      <c r="B26" s="20"/>
      <c r="C26" s="4" t="s">
        <v>16</v>
      </c>
      <c r="D26" s="6">
        <v>40307</v>
      </c>
      <c r="E26" s="12">
        <v>6186</v>
      </c>
      <c r="F26" s="31">
        <v>329699</v>
      </c>
      <c r="G26" s="32"/>
      <c r="H26" s="7">
        <v>219161249</v>
      </c>
      <c r="I26" s="33">
        <f t="shared" si="3"/>
        <v>15.3472101620066</v>
      </c>
      <c r="J26" s="34"/>
      <c r="K26" s="13">
        <f t="shared" si="0"/>
        <v>35428.58858713223</v>
      </c>
      <c r="L26" s="8">
        <f t="shared" si="1"/>
        <v>5437.299947899868</v>
      </c>
      <c r="M26" s="13">
        <f t="shared" si="2"/>
        <v>664.7313125001896</v>
      </c>
    </row>
    <row r="27" spans="1:13" ht="14.25">
      <c r="A27" s="20"/>
      <c r="B27" s="20"/>
      <c r="C27" s="4" t="s">
        <v>17</v>
      </c>
      <c r="D27" s="6">
        <v>1375</v>
      </c>
      <c r="E27" s="12">
        <v>538</v>
      </c>
      <c r="F27" s="31">
        <v>19238</v>
      </c>
      <c r="G27" s="32"/>
      <c r="H27" s="7">
        <v>13156284</v>
      </c>
      <c r="I27" s="33">
        <f t="shared" si="3"/>
        <v>39.127272727272725</v>
      </c>
      <c r="J27" s="34"/>
      <c r="K27" s="13">
        <f t="shared" si="0"/>
        <v>24454.059479553904</v>
      </c>
      <c r="L27" s="8">
        <f t="shared" si="1"/>
        <v>9568.206545454546</v>
      </c>
      <c r="M27" s="13">
        <f t="shared" si="2"/>
        <v>683.8696330179853</v>
      </c>
    </row>
    <row r="28" spans="1:13" ht="14.25">
      <c r="A28" s="20"/>
      <c r="B28" s="20"/>
      <c r="C28" s="5" t="s">
        <v>18</v>
      </c>
      <c r="D28" s="10">
        <f>SUM(D25:D27)</f>
        <v>59291</v>
      </c>
      <c r="E28" s="13">
        <f>SUM(E25:E27)</f>
        <v>10852</v>
      </c>
      <c r="F28" s="35">
        <f>SUM(F25:G27)</f>
        <v>509565</v>
      </c>
      <c r="G28" s="36"/>
      <c r="H28" s="9">
        <f>SUM(H25:H27)</f>
        <v>342313297</v>
      </c>
      <c r="I28" s="33">
        <f t="shared" si="3"/>
        <v>18.302946484289354</v>
      </c>
      <c r="J28" s="34"/>
      <c r="K28" s="13">
        <f t="shared" si="0"/>
        <v>31543.7981017324</v>
      </c>
      <c r="L28" s="8">
        <f t="shared" si="1"/>
        <v>5773.444485672362</v>
      </c>
      <c r="M28" s="13">
        <f t="shared" si="2"/>
        <v>671.7755281465563</v>
      </c>
    </row>
    <row r="29" spans="1:13" ht="14.25">
      <c r="A29" s="20" t="s">
        <v>24</v>
      </c>
      <c r="B29" s="20"/>
      <c r="C29" s="4" t="s">
        <v>35</v>
      </c>
      <c r="D29" s="6">
        <v>17609</v>
      </c>
      <c r="E29" s="6">
        <v>126</v>
      </c>
      <c r="F29" s="30">
        <v>935</v>
      </c>
      <c r="G29" s="30"/>
      <c r="H29" s="7">
        <v>9648900</v>
      </c>
      <c r="I29" s="15">
        <f t="shared" si="3"/>
        <v>0.7155431881424271</v>
      </c>
      <c r="J29" s="16"/>
      <c r="K29" s="8">
        <f t="shared" si="0"/>
        <v>76578.57142857143</v>
      </c>
      <c r="L29" s="8">
        <f t="shared" si="1"/>
        <v>547.9527514339259</v>
      </c>
      <c r="M29" s="8">
        <f t="shared" si="2"/>
        <v>10319.679144385027</v>
      </c>
    </row>
    <row r="30" spans="1:13" ht="14.25">
      <c r="A30" s="20"/>
      <c r="B30" s="20"/>
      <c r="C30" s="4" t="s">
        <v>16</v>
      </c>
      <c r="D30" s="6">
        <v>40307</v>
      </c>
      <c r="E30" s="6">
        <v>202</v>
      </c>
      <c r="F30" s="30">
        <v>1654</v>
      </c>
      <c r="G30" s="30"/>
      <c r="H30" s="7">
        <v>15896504</v>
      </c>
      <c r="I30" s="15">
        <f t="shared" si="3"/>
        <v>0.501153645768725</v>
      </c>
      <c r="J30" s="16"/>
      <c r="K30" s="8">
        <f t="shared" si="0"/>
        <v>78695.56435643564</v>
      </c>
      <c r="L30" s="8">
        <f t="shared" si="1"/>
        <v>394.3856898305505</v>
      </c>
      <c r="M30" s="8">
        <f t="shared" si="2"/>
        <v>9610.945586457074</v>
      </c>
    </row>
    <row r="31" spans="1:13" ht="14.25">
      <c r="A31" s="20"/>
      <c r="B31" s="20"/>
      <c r="C31" s="4" t="s">
        <v>17</v>
      </c>
      <c r="D31" s="6">
        <v>1375</v>
      </c>
      <c r="E31" s="6">
        <v>12</v>
      </c>
      <c r="F31" s="30">
        <v>60</v>
      </c>
      <c r="G31" s="30"/>
      <c r="H31" s="7">
        <v>589850</v>
      </c>
      <c r="I31" s="15">
        <f t="shared" si="3"/>
        <v>0.8727272727272728</v>
      </c>
      <c r="J31" s="16"/>
      <c r="K31" s="8">
        <f t="shared" si="0"/>
        <v>49154.166666666664</v>
      </c>
      <c r="L31" s="8">
        <f t="shared" si="1"/>
        <v>428.9818181818182</v>
      </c>
      <c r="M31" s="8">
        <f t="shared" si="2"/>
        <v>9830.833333333334</v>
      </c>
    </row>
    <row r="32" spans="1:13" ht="14.25">
      <c r="A32" s="20"/>
      <c r="B32" s="20"/>
      <c r="C32" s="5" t="s">
        <v>18</v>
      </c>
      <c r="D32" s="10">
        <f>SUM(D29:D31)</f>
        <v>59291</v>
      </c>
      <c r="E32" s="8">
        <f>SUM(E29:E31)</f>
        <v>340</v>
      </c>
      <c r="F32" s="21">
        <f>SUM(F29:F31)</f>
        <v>2649</v>
      </c>
      <c r="G32" s="21"/>
      <c r="H32" s="9">
        <f>SUM(H29:H31)</f>
        <v>26135254</v>
      </c>
      <c r="I32" s="15">
        <f t="shared" si="3"/>
        <v>0.5734428496736436</v>
      </c>
      <c r="J32" s="16"/>
      <c r="K32" s="8">
        <f t="shared" si="0"/>
        <v>76868.39411764705</v>
      </c>
      <c r="L32" s="8">
        <f t="shared" si="1"/>
        <v>440.7963097266027</v>
      </c>
      <c r="M32" s="8">
        <f t="shared" si="2"/>
        <v>9866.083050207626</v>
      </c>
    </row>
    <row r="33" spans="1:13" ht="14.25">
      <c r="A33" s="20" t="s">
        <v>25</v>
      </c>
      <c r="B33" s="20"/>
      <c r="C33" s="4" t="s">
        <v>35</v>
      </c>
      <c r="D33" s="6">
        <v>17609</v>
      </c>
      <c r="E33" s="6">
        <v>7184</v>
      </c>
      <c r="F33" s="29" t="s">
        <v>31</v>
      </c>
      <c r="G33" s="29"/>
      <c r="H33" s="7">
        <v>96930618</v>
      </c>
      <c r="I33" s="15">
        <f t="shared" si="3"/>
        <v>40.79731955250156</v>
      </c>
      <c r="J33" s="16"/>
      <c r="K33" s="8">
        <f t="shared" si="0"/>
        <v>13492.569320712695</v>
      </c>
      <c r="L33" s="8">
        <f t="shared" si="1"/>
        <v>5504.606621613947</v>
      </c>
      <c r="M33" s="11" t="s">
        <v>31</v>
      </c>
    </row>
    <row r="34" spans="1:13" ht="14.25">
      <c r="A34" s="20"/>
      <c r="B34" s="20"/>
      <c r="C34" s="4" t="s">
        <v>16</v>
      </c>
      <c r="D34" s="6">
        <v>40307</v>
      </c>
      <c r="E34" s="6">
        <v>13144</v>
      </c>
      <c r="F34" s="29" t="s">
        <v>31</v>
      </c>
      <c r="G34" s="29"/>
      <c r="H34" s="7">
        <v>133664640</v>
      </c>
      <c r="I34" s="15">
        <f t="shared" si="3"/>
        <v>32.609720395961</v>
      </c>
      <c r="J34" s="16"/>
      <c r="K34" s="8">
        <f t="shared" si="0"/>
        <v>10169.251369446136</v>
      </c>
      <c r="L34" s="8">
        <f t="shared" si="1"/>
        <v>3316.1644379388194</v>
      </c>
      <c r="M34" s="11" t="s">
        <v>31</v>
      </c>
    </row>
    <row r="35" spans="1:13" ht="14.25">
      <c r="A35" s="20"/>
      <c r="B35" s="20"/>
      <c r="C35" s="4" t="s">
        <v>17</v>
      </c>
      <c r="D35" s="6">
        <v>1375</v>
      </c>
      <c r="E35" s="6">
        <v>2119</v>
      </c>
      <c r="F35" s="29" t="s">
        <v>31</v>
      </c>
      <c r="G35" s="29"/>
      <c r="H35" s="7">
        <v>26091735</v>
      </c>
      <c r="I35" s="15">
        <f t="shared" si="3"/>
        <v>154.1090909090909</v>
      </c>
      <c r="J35" s="16"/>
      <c r="K35" s="8">
        <f t="shared" si="0"/>
        <v>12313.230297310052</v>
      </c>
      <c r="L35" s="8">
        <f t="shared" si="1"/>
        <v>18975.807272727274</v>
      </c>
      <c r="M35" s="11" t="s">
        <v>31</v>
      </c>
    </row>
    <row r="36" spans="1:13" ht="14.25">
      <c r="A36" s="20"/>
      <c r="B36" s="20"/>
      <c r="C36" s="5" t="s">
        <v>18</v>
      </c>
      <c r="D36" s="10">
        <f>SUM(D33:D35)</f>
        <v>59291</v>
      </c>
      <c r="E36" s="8">
        <f>SUM(E33:E35)</f>
        <v>22447</v>
      </c>
      <c r="F36" s="29" t="s">
        <v>31</v>
      </c>
      <c r="G36" s="29"/>
      <c r="H36" s="9">
        <f>SUM(H33:H35)</f>
        <v>256686993</v>
      </c>
      <c r="I36" s="15">
        <f t="shared" si="3"/>
        <v>37.859034254777285</v>
      </c>
      <c r="J36" s="16"/>
      <c r="K36" s="8">
        <f t="shared" si="0"/>
        <v>11435.247159976834</v>
      </c>
      <c r="L36" s="8">
        <f t="shared" si="1"/>
        <v>4329.274139414077</v>
      </c>
      <c r="M36" s="11" t="s">
        <v>31</v>
      </c>
    </row>
    <row r="37" spans="1:13" ht="14.25">
      <c r="A37" s="20" t="s">
        <v>26</v>
      </c>
      <c r="B37" s="20"/>
      <c r="C37" s="4" t="s">
        <v>35</v>
      </c>
      <c r="D37" s="6">
        <v>17609</v>
      </c>
      <c r="E37" s="6">
        <v>0</v>
      </c>
      <c r="F37" s="29" t="s">
        <v>31</v>
      </c>
      <c r="G37" s="29"/>
      <c r="H37" s="11" t="s">
        <v>31</v>
      </c>
      <c r="I37" s="15">
        <f t="shared" si="3"/>
        <v>0</v>
      </c>
      <c r="J37" s="16"/>
      <c r="K37" s="11" t="s">
        <v>31</v>
      </c>
      <c r="L37" s="11" t="s">
        <v>31</v>
      </c>
      <c r="M37" s="11" t="s">
        <v>31</v>
      </c>
    </row>
    <row r="38" spans="1:13" ht="14.25">
      <c r="A38" s="20"/>
      <c r="B38" s="20"/>
      <c r="C38" s="4" t="s">
        <v>16</v>
      </c>
      <c r="D38" s="6">
        <v>40307</v>
      </c>
      <c r="E38" s="6">
        <v>12</v>
      </c>
      <c r="F38" s="29" t="s">
        <v>31</v>
      </c>
      <c r="G38" s="29"/>
      <c r="H38" s="11" t="s">
        <v>31</v>
      </c>
      <c r="I38" s="15">
        <f t="shared" si="3"/>
        <v>0.02977150370903317</v>
      </c>
      <c r="J38" s="16"/>
      <c r="K38" s="14"/>
      <c r="L38" s="11" t="s">
        <v>31</v>
      </c>
      <c r="M38" s="11" t="s">
        <v>31</v>
      </c>
    </row>
    <row r="39" spans="1:13" ht="14.25">
      <c r="A39" s="20"/>
      <c r="B39" s="20"/>
      <c r="C39" s="4" t="s">
        <v>17</v>
      </c>
      <c r="D39" s="6">
        <v>1375</v>
      </c>
      <c r="E39" s="6">
        <v>0</v>
      </c>
      <c r="F39" s="29" t="s">
        <v>31</v>
      </c>
      <c r="G39" s="29"/>
      <c r="H39" s="11" t="s">
        <v>31</v>
      </c>
      <c r="I39" s="15">
        <f t="shared" si="3"/>
        <v>0</v>
      </c>
      <c r="J39" s="16"/>
      <c r="K39" s="11" t="s">
        <v>31</v>
      </c>
      <c r="L39" s="11" t="s">
        <v>31</v>
      </c>
      <c r="M39" s="11" t="s">
        <v>31</v>
      </c>
    </row>
    <row r="40" spans="1:13" ht="14.25">
      <c r="A40" s="20"/>
      <c r="B40" s="20"/>
      <c r="C40" s="5" t="s">
        <v>18</v>
      </c>
      <c r="D40" s="10">
        <f>SUM(D37:D39)</f>
        <v>59291</v>
      </c>
      <c r="E40" s="8">
        <f>SUM(E37:E39)</f>
        <v>12</v>
      </c>
      <c r="F40" s="29" t="s">
        <v>31</v>
      </c>
      <c r="G40" s="29"/>
      <c r="H40" s="11" t="s">
        <v>31</v>
      </c>
      <c r="I40" s="15">
        <f t="shared" si="3"/>
        <v>0.020239159400246242</v>
      </c>
      <c r="J40" s="16"/>
      <c r="K40" s="11" t="s">
        <v>31</v>
      </c>
      <c r="L40" s="11" t="s">
        <v>31</v>
      </c>
      <c r="M40" s="11" t="s">
        <v>31</v>
      </c>
    </row>
    <row r="41" spans="1:13" ht="14.25">
      <c r="A41" s="23" t="s">
        <v>32</v>
      </c>
      <c r="B41" s="24"/>
      <c r="C41" s="4" t="s">
        <v>35</v>
      </c>
      <c r="D41" s="6">
        <v>17609</v>
      </c>
      <c r="E41" s="8">
        <v>0</v>
      </c>
      <c r="F41" s="29" t="s">
        <v>31</v>
      </c>
      <c r="G41" s="29"/>
      <c r="H41" s="11">
        <v>0</v>
      </c>
      <c r="I41" s="15">
        <f>E41/D41*100</f>
        <v>0</v>
      </c>
      <c r="J41" s="16"/>
      <c r="K41" s="11">
        <v>0</v>
      </c>
      <c r="L41" s="11">
        <v>0</v>
      </c>
      <c r="M41" s="11" t="s">
        <v>31</v>
      </c>
    </row>
    <row r="42" spans="1:13" ht="14.25">
      <c r="A42" s="25"/>
      <c r="B42" s="26"/>
      <c r="C42" s="4" t="s">
        <v>16</v>
      </c>
      <c r="D42" s="6">
        <v>40307</v>
      </c>
      <c r="E42" s="8">
        <v>0</v>
      </c>
      <c r="F42" s="29" t="s">
        <v>31</v>
      </c>
      <c r="G42" s="29"/>
      <c r="H42" s="11">
        <v>0</v>
      </c>
      <c r="I42" s="15">
        <f>E42/D42*100</f>
        <v>0</v>
      </c>
      <c r="J42" s="16"/>
      <c r="K42" s="11">
        <v>0</v>
      </c>
      <c r="L42" s="11">
        <v>0</v>
      </c>
      <c r="M42" s="11" t="s">
        <v>31</v>
      </c>
    </row>
    <row r="43" spans="1:13" ht="14.25">
      <c r="A43" s="25"/>
      <c r="B43" s="26"/>
      <c r="C43" s="4" t="s">
        <v>17</v>
      </c>
      <c r="D43" s="6">
        <v>1375</v>
      </c>
      <c r="E43" s="8">
        <v>0</v>
      </c>
      <c r="F43" s="29" t="s">
        <v>31</v>
      </c>
      <c r="G43" s="29"/>
      <c r="H43" s="11">
        <v>0</v>
      </c>
      <c r="I43" s="15">
        <f>E43/D43*100</f>
        <v>0</v>
      </c>
      <c r="J43" s="16"/>
      <c r="K43" s="11">
        <v>0</v>
      </c>
      <c r="L43" s="8">
        <f aca="true" t="shared" si="5" ref="L43:L48">H43/D43</f>
        <v>0</v>
      </c>
      <c r="M43" s="11" t="s">
        <v>31</v>
      </c>
    </row>
    <row r="44" spans="1:13" ht="14.25">
      <c r="A44" s="27"/>
      <c r="B44" s="28"/>
      <c r="C44" s="5" t="s">
        <v>18</v>
      </c>
      <c r="D44" s="10">
        <f>SUM(D41:D43)</f>
        <v>59291</v>
      </c>
      <c r="E44" s="8">
        <f>SUM(E41:E43)</f>
        <v>0</v>
      </c>
      <c r="F44" s="29" t="s">
        <v>31</v>
      </c>
      <c r="G44" s="29"/>
      <c r="H44" s="8">
        <f>SUM(H41:H43)</f>
        <v>0</v>
      </c>
      <c r="I44" s="15">
        <f>E44/D44*100</f>
        <v>0</v>
      </c>
      <c r="J44" s="16"/>
      <c r="K44" s="11">
        <v>0</v>
      </c>
      <c r="L44" s="8">
        <f t="shared" si="5"/>
        <v>0</v>
      </c>
      <c r="M44" s="11" t="s">
        <v>31</v>
      </c>
    </row>
    <row r="45" spans="1:13" ht="14.25">
      <c r="A45" s="20" t="s">
        <v>27</v>
      </c>
      <c r="B45" s="20"/>
      <c r="C45" s="4" t="s">
        <v>35</v>
      </c>
      <c r="D45" s="6">
        <v>17609</v>
      </c>
      <c r="E45" s="8">
        <f>E17+E21+E25+E29+E33+E37</f>
        <v>373982</v>
      </c>
      <c r="F45" s="21">
        <f>F17+F29</f>
        <v>514536</v>
      </c>
      <c r="G45" s="21"/>
      <c r="H45" s="8">
        <f>H17+H21+H25+H29+H33</f>
        <v>6752477298</v>
      </c>
      <c r="I45" s="15">
        <f t="shared" si="3"/>
        <v>2123.8116872054065</v>
      </c>
      <c r="J45" s="16"/>
      <c r="K45" s="8">
        <f t="shared" si="0"/>
        <v>18055.621120802607</v>
      </c>
      <c r="L45" s="8">
        <f t="shared" si="5"/>
        <v>383467.3915611335</v>
      </c>
      <c r="M45" s="8">
        <f>H45/F45</f>
        <v>13123.430232286953</v>
      </c>
    </row>
    <row r="46" spans="1:13" ht="14.25">
      <c r="A46" s="20"/>
      <c r="B46" s="20"/>
      <c r="C46" s="4" t="s">
        <v>16</v>
      </c>
      <c r="D46" s="6">
        <v>40307</v>
      </c>
      <c r="E46" s="8">
        <f>E18+E22+E26+E30+E34+E38</f>
        <v>445074</v>
      </c>
      <c r="F46" s="21">
        <f>F18+F30</f>
        <v>648914</v>
      </c>
      <c r="G46" s="21"/>
      <c r="H46" s="8">
        <f>H18+H22+H26+H30+H34</f>
        <v>8261326848</v>
      </c>
      <c r="I46" s="15">
        <f t="shared" si="3"/>
        <v>1104.2101868161858</v>
      </c>
      <c r="J46" s="16"/>
      <c r="K46" s="8">
        <f t="shared" si="0"/>
        <v>18561.692770191024</v>
      </c>
      <c r="L46" s="8">
        <f t="shared" si="5"/>
        <v>204960.10241397275</v>
      </c>
      <c r="M46" s="8">
        <f>H46/F46</f>
        <v>12731.004182372395</v>
      </c>
    </row>
    <row r="47" spans="1:13" ht="14.25">
      <c r="A47" s="20"/>
      <c r="B47" s="20"/>
      <c r="C47" s="4" t="s">
        <v>17</v>
      </c>
      <c r="D47" s="6">
        <v>1375</v>
      </c>
      <c r="E47" s="8">
        <f>E19+E23+E31+E35+E39+E43</f>
        <v>52464</v>
      </c>
      <c r="F47" s="21">
        <f>F19+F31</f>
        <v>71195</v>
      </c>
      <c r="G47" s="21"/>
      <c r="H47" s="8">
        <f>H19+H23+H27+H31+H35+H43</f>
        <v>976276890</v>
      </c>
      <c r="I47" s="15">
        <f t="shared" si="3"/>
        <v>3815.5636363636363</v>
      </c>
      <c r="J47" s="16"/>
      <c r="K47" s="8">
        <f>H47/E47</f>
        <v>18608.51040713632</v>
      </c>
      <c r="L47" s="8">
        <f t="shared" si="5"/>
        <v>710019.5563636364</v>
      </c>
      <c r="M47" s="8">
        <f>H47/F47</f>
        <v>13712.717044736288</v>
      </c>
    </row>
    <row r="48" spans="1:13" ht="14.25">
      <c r="A48" s="20"/>
      <c r="B48" s="20"/>
      <c r="C48" s="5" t="s">
        <v>18</v>
      </c>
      <c r="D48" s="10">
        <f>SUM(D45:D47)</f>
        <v>59291</v>
      </c>
      <c r="E48" s="8">
        <f>SUM(E45:E47)</f>
        <v>871520</v>
      </c>
      <c r="F48" s="22">
        <f>SUM(F45:G47)</f>
        <v>1234645</v>
      </c>
      <c r="G48" s="22"/>
      <c r="H48" s="9">
        <f>SUM(H45:H47)</f>
        <v>15990081036</v>
      </c>
      <c r="I48" s="15">
        <f t="shared" si="3"/>
        <v>1469.902683375217</v>
      </c>
      <c r="J48" s="16"/>
      <c r="K48" s="8">
        <f>H48/E48</f>
        <v>18347.34835230402</v>
      </c>
      <c r="L48" s="8">
        <f t="shared" si="5"/>
        <v>269688.1657587155</v>
      </c>
      <c r="M48" s="8">
        <f>H48/F48</f>
        <v>12951.156839415378</v>
      </c>
    </row>
    <row r="49" spans="1:13" ht="14.25">
      <c r="A49" s="17" t="s">
        <v>28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4.25">
      <c r="A50" s="18" t="s">
        <v>29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4.25">
      <c r="A51" s="18" t="s">
        <v>33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.75" customHeight="1">
      <c r="A52" s="19" t="s">
        <v>30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</sheetData>
  <sheetProtection sheet="1" formatCells="0" formatColumns="0" formatRows="0" insertColumns="0" insertRows="0"/>
  <mergeCells count="116">
    <mergeCell ref="A1:M1"/>
    <mergeCell ref="A2:C3"/>
    <mergeCell ref="D2:D3"/>
    <mergeCell ref="E2:E3"/>
    <mergeCell ref="F2:G3"/>
    <mergeCell ref="H2:H3"/>
    <mergeCell ref="I2:J3"/>
    <mergeCell ref="K2:K3"/>
    <mergeCell ref="L2:L3"/>
    <mergeCell ref="M2:M3"/>
    <mergeCell ref="A4:C4"/>
    <mergeCell ref="F4:G4"/>
    <mergeCell ref="I4:J4"/>
    <mergeCell ref="A5:B8"/>
    <mergeCell ref="F5:G5"/>
    <mergeCell ref="I5:J5"/>
    <mergeCell ref="F6:G6"/>
    <mergeCell ref="I6:J6"/>
    <mergeCell ref="F7:G7"/>
    <mergeCell ref="I7:J7"/>
    <mergeCell ref="F8:G8"/>
    <mergeCell ref="I8:J8"/>
    <mergeCell ref="A9:B12"/>
    <mergeCell ref="F9:G9"/>
    <mergeCell ref="I9:J9"/>
    <mergeCell ref="F10:G10"/>
    <mergeCell ref="I10:J10"/>
    <mergeCell ref="F11:G11"/>
    <mergeCell ref="I11:J11"/>
    <mergeCell ref="F12:G12"/>
    <mergeCell ref="I12:J12"/>
    <mergeCell ref="A13:B16"/>
    <mergeCell ref="F13:G13"/>
    <mergeCell ref="I13:J13"/>
    <mergeCell ref="F14:G14"/>
    <mergeCell ref="I14:J14"/>
    <mergeCell ref="F15:G15"/>
    <mergeCell ref="I15:J15"/>
    <mergeCell ref="F16:G16"/>
    <mergeCell ref="I16:J16"/>
    <mergeCell ref="A17:B20"/>
    <mergeCell ref="F17:G17"/>
    <mergeCell ref="I17:J17"/>
    <mergeCell ref="F18:G18"/>
    <mergeCell ref="I18:J18"/>
    <mergeCell ref="F19:G19"/>
    <mergeCell ref="I19:J19"/>
    <mergeCell ref="F20:G20"/>
    <mergeCell ref="I20:J20"/>
    <mergeCell ref="A21:B24"/>
    <mergeCell ref="F21:G21"/>
    <mergeCell ref="I21:J21"/>
    <mergeCell ref="F22:G22"/>
    <mergeCell ref="I22:J22"/>
    <mergeCell ref="F23:G23"/>
    <mergeCell ref="I23:J23"/>
    <mergeCell ref="F24:G24"/>
    <mergeCell ref="I24:J24"/>
    <mergeCell ref="I32:J32"/>
    <mergeCell ref="A25:B28"/>
    <mergeCell ref="F25:G25"/>
    <mergeCell ref="I25:J25"/>
    <mergeCell ref="F26:G26"/>
    <mergeCell ref="I26:J26"/>
    <mergeCell ref="F27:G27"/>
    <mergeCell ref="I27:J27"/>
    <mergeCell ref="F28:G28"/>
    <mergeCell ref="I28:J28"/>
    <mergeCell ref="F36:G36"/>
    <mergeCell ref="I36:J36"/>
    <mergeCell ref="A29:B32"/>
    <mergeCell ref="F29:G29"/>
    <mergeCell ref="I29:J29"/>
    <mergeCell ref="F30:G30"/>
    <mergeCell ref="I30:J30"/>
    <mergeCell ref="F31:G31"/>
    <mergeCell ref="I31:J31"/>
    <mergeCell ref="F32:G32"/>
    <mergeCell ref="I39:J39"/>
    <mergeCell ref="F40:G40"/>
    <mergeCell ref="I40:J40"/>
    <mergeCell ref="A33:B36"/>
    <mergeCell ref="F33:G33"/>
    <mergeCell ref="I33:J33"/>
    <mergeCell ref="F34:G34"/>
    <mergeCell ref="I34:J34"/>
    <mergeCell ref="F35:G35"/>
    <mergeCell ref="I35:J35"/>
    <mergeCell ref="F43:G43"/>
    <mergeCell ref="I43:J43"/>
    <mergeCell ref="F44:G44"/>
    <mergeCell ref="I44:J44"/>
    <mergeCell ref="A37:B40"/>
    <mergeCell ref="F37:G37"/>
    <mergeCell ref="I37:J37"/>
    <mergeCell ref="F38:G38"/>
    <mergeCell ref="I38:J38"/>
    <mergeCell ref="F39:G39"/>
    <mergeCell ref="F46:G46"/>
    <mergeCell ref="I46:J46"/>
    <mergeCell ref="F47:G47"/>
    <mergeCell ref="I47:J47"/>
    <mergeCell ref="F48:G48"/>
    <mergeCell ref="A41:B44"/>
    <mergeCell ref="F41:G41"/>
    <mergeCell ref="I41:J41"/>
    <mergeCell ref="F42:G42"/>
    <mergeCell ref="I42:J42"/>
    <mergeCell ref="I48:J48"/>
    <mergeCell ref="A49:M49"/>
    <mergeCell ref="A50:M50"/>
    <mergeCell ref="A51:M51"/>
    <mergeCell ref="A52:M52"/>
    <mergeCell ref="A45:B48"/>
    <mergeCell ref="F45:G45"/>
    <mergeCell ref="I45:J45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2010-04-07T05:21:01Z</cp:lastPrinted>
  <dcterms:created xsi:type="dcterms:W3CDTF">2002-09-19T02:50:55Z</dcterms:created>
  <dcterms:modified xsi:type="dcterms:W3CDTF">2010-04-07T05:21:04Z</dcterms:modified>
  <cp:category/>
  <cp:version/>
  <cp:contentType/>
  <cp:contentStatus/>
</cp:coreProperties>
</file>