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<sst xmlns="http://schemas.openxmlformats.org/spreadsheetml/2006/main" count="221" uniqueCount="44">
  <si>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</si>
  <si>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</si>
  <si>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</si>
  <si>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</si>
  <si>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</si>
  <si>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</si>
  <si>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</si>
  <si>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</si>
  <si>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</si>
  <si>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</si>
  <si>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</si>
  <si>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</si>
  <si>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</si>
  <si>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都　留　市</t>
  </si>
  <si>
    <t>山　梨　市</t>
  </si>
  <si>
    <t>大　月　市</t>
  </si>
  <si>
    <t>韮　崎　市</t>
  </si>
  <si>
    <t>従業者数</t>
  </si>
  <si>
    <t>区　分 ／ 市　別</t>
  </si>
  <si>
    <t>H16年</t>
  </si>
  <si>
    <t>％</t>
  </si>
  <si>
    <t>％</t>
  </si>
  <si>
    <t>％</t>
  </si>
  <si>
    <t>南アルプス市</t>
  </si>
  <si>
    <t>－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</si>
  <si>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</si>
  <si>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</si>
  <si>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</si>
  <si>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</si>
  <si>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事業所数</t>
  </si>
  <si>
    <t>北杜市</t>
  </si>
  <si>
    <t>甲斐市</t>
  </si>
  <si>
    <t>上野原市</t>
  </si>
  <si>
    <t>甲州市</t>
  </si>
  <si>
    <t>-</t>
  </si>
  <si>
    <t>平成16年</t>
  </si>
  <si>
    <t>平成19年</t>
  </si>
  <si>
    <t>H19年</t>
  </si>
  <si>
    <t>笛吹市</t>
  </si>
  <si>
    <t>中央市</t>
  </si>
  <si>
    <t>塩山市</t>
  </si>
  <si>
    <r>
      <t>(資料）平成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年「商業統計調査結果報告」</t>
    </r>
  </si>
  <si>
    <t>14　市・郡別事業所数、従業者数及び年間商品販売額（卸・小売業）</t>
  </si>
  <si>
    <t>1事業所　当たり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</si>
</sst>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/>
    </xf>
    <xf numFmtId="176" fontId="2" fillId="33" borderId="10" xfId="0" applyNumberFormat="1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29"/>
  <sheetViews>
    <sheetView tabSelected="1" zoomScale="80" zoomScaleNormal="8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3" width="11.25390625" style="0" customWidth="1"/>
    <col min="14" max="15" width="8.625" style="0" customWidth="1"/>
  </cols>
  <sheetData>
    <row r="1" spans="1:11" s="1" customFormat="1" ht="19.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s="1" customFormat="1" ht="19.5" customHeight="1">
      <c r="A2" s="23" t="s">
        <v>18</v>
      </c>
      <c r="B2" s="24"/>
      <c r="C2" s="25"/>
      <c r="D2" s="10" t="s">
        <v>4</v>
      </c>
      <c r="E2" s="11" t="s">
        <v>8</v>
      </c>
      <c r="F2" s="11" t="s">
        <v>9</v>
      </c>
      <c r="G2" s="7" t="s">
        <v>10</v>
      </c>
      <c r="H2" s="7" t="s">
        <v>11</v>
      </c>
      <c r="I2" s="7" t="s">
        <v>3</v>
      </c>
      <c r="J2" s="12" t="s">
        <v>40</v>
      </c>
      <c r="K2" s="7" t="s">
        <v>13</v>
      </c>
      <c r="L2" s="7" t="s">
        <v>14</v>
      </c>
      <c r="N2" s="4"/>
      <c r="O2" s="4"/>
    </row>
    <row r="3" spans="1:15" s="1" customFormat="1" ht="19.5" customHeight="1">
      <c r="A3" s="27" t="s">
        <v>29</v>
      </c>
      <c r="B3" s="21" t="s">
        <v>35</v>
      </c>
      <c r="C3" s="22"/>
      <c r="D3" s="10" t="s">
        <v>2</v>
      </c>
      <c r="E3" s="13">
        <f>SUM(F3:G3)</f>
        <v>12361</v>
      </c>
      <c r="F3" s="13">
        <f>SUM(H3:L3,E26:M26)</f>
        <v>7236</v>
      </c>
      <c r="G3" s="14">
        <v>5125</v>
      </c>
      <c r="H3" s="14">
        <v>3678</v>
      </c>
      <c r="I3" s="14">
        <v>868</v>
      </c>
      <c r="J3" s="14">
        <v>324</v>
      </c>
      <c r="K3" s="14">
        <v>529</v>
      </c>
      <c r="L3" s="14">
        <v>392</v>
      </c>
      <c r="N3" s="4"/>
      <c r="O3" s="4"/>
    </row>
    <row r="4" spans="1:15" s="1" customFormat="1" ht="19.5" customHeight="1">
      <c r="A4" s="28"/>
      <c r="B4" s="34" t="s">
        <v>36</v>
      </c>
      <c r="C4" s="7" t="s">
        <v>12</v>
      </c>
      <c r="D4" s="10" t="s">
        <v>2</v>
      </c>
      <c r="E4" s="15">
        <f>SUM(F4:G4)</f>
        <v>11280</v>
      </c>
      <c r="F4" s="15">
        <f>SUM(H4:L4,E27:M27)</f>
        <v>9380</v>
      </c>
      <c r="G4" s="16">
        <v>1900</v>
      </c>
      <c r="H4" s="16">
        <v>3339</v>
      </c>
      <c r="I4" s="16">
        <v>807</v>
      </c>
      <c r="J4" s="17" t="s">
        <v>34</v>
      </c>
      <c r="K4" s="16">
        <v>486</v>
      </c>
      <c r="L4" s="16">
        <v>435</v>
      </c>
      <c r="N4" s="4"/>
      <c r="O4" s="4"/>
    </row>
    <row r="5" spans="1:15" s="1" customFormat="1" ht="19.5" customHeight="1">
      <c r="A5" s="28"/>
      <c r="B5" s="35"/>
      <c r="C5" s="7" t="s">
        <v>0</v>
      </c>
      <c r="D5" s="10" t="s">
        <v>20</v>
      </c>
      <c r="E5" s="18">
        <v>100</v>
      </c>
      <c r="F5" s="18">
        <f>ROUND(F4/$E$4*100,2)</f>
        <v>83.16</v>
      </c>
      <c r="G5" s="18">
        <f>ROUND(G4/$E$4*100,2)</f>
        <v>16.84</v>
      </c>
      <c r="H5" s="18">
        <f>ROUND(H4/$E$4*100,2)</f>
        <v>29.6</v>
      </c>
      <c r="I5" s="18">
        <f>ROUND(I4/$E$4*100,2)</f>
        <v>7.15</v>
      </c>
      <c r="J5" s="17" t="s">
        <v>34</v>
      </c>
      <c r="K5" s="18">
        <f>ROUND(K4/$E$4*100,1)</f>
        <v>4.3</v>
      </c>
      <c r="L5" s="18">
        <f>ROUND(L4/$E$4*100,1)</f>
        <v>3.9</v>
      </c>
      <c r="N5" s="4"/>
      <c r="O5" s="4"/>
    </row>
    <row r="6" spans="1:15" s="1" customFormat="1" ht="19.5" customHeight="1">
      <c r="A6" s="29"/>
      <c r="B6" s="36"/>
      <c r="C6" s="7" t="s">
        <v>1</v>
      </c>
      <c r="D6" s="10" t="s">
        <v>20</v>
      </c>
      <c r="E6" s="18">
        <f>ROUND(E4/E3*100,1)</f>
        <v>91.3</v>
      </c>
      <c r="F6" s="18">
        <f>ROUND(F4/F3*100,1)</f>
        <v>129.6</v>
      </c>
      <c r="G6" s="18">
        <f>ROUND(G4/G3*100,1)</f>
        <v>37.1</v>
      </c>
      <c r="H6" s="18">
        <f>ROUND(H4/H3*100,1)</f>
        <v>90.8</v>
      </c>
      <c r="I6" s="18">
        <f>ROUND(I4/I3*100,1)</f>
        <v>93</v>
      </c>
      <c r="J6" s="17" t="s">
        <v>34</v>
      </c>
      <c r="K6" s="18">
        <f>ROUND(K4/K3*100,1)</f>
        <v>91.9</v>
      </c>
      <c r="L6" s="18">
        <f>ROUND(L4/L3*100,1)</f>
        <v>111</v>
      </c>
      <c r="N6" s="4"/>
      <c r="O6" s="4"/>
    </row>
    <row r="7" spans="1:15" s="1" customFormat="1" ht="19.5" customHeight="1">
      <c r="A7" s="30" t="s">
        <v>17</v>
      </c>
      <c r="B7" s="21" t="s">
        <v>35</v>
      </c>
      <c r="C7" s="22"/>
      <c r="D7" s="10" t="s">
        <v>5</v>
      </c>
      <c r="E7" s="13">
        <f>SUM(F7:G7)</f>
        <v>72057</v>
      </c>
      <c r="F7" s="13">
        <f>SUM(H7:L7,E30:M30)</f>
        <v>42703</v>
      </c>
      <c r="G7" s="14">
        <v>29354</v>
      </c>
      <c r="H7" s="14">
        <v>23399</v>
      </c>
      <c r="I7" s="14">
        <v>4885</v>
      </c>
      <c r="J7" s="14">
        <v>1404</v>
      </c>
      <c r="K7" s="16">
        <v>2687</v>
      </c>
      <c r="L7" s="16">
        <v>2160</v>
      </c>
      <c r="N7" s="4"/>
      <c r="O7" s="4"/>
    </row>
    <row r="8" spans="1:15" s="1" customFormat="1" ht="19.5" customHeight="1">
      <c r="A8" s="28"/>
      <c r="B8" s="34" t="s">
        <v>36</v>
      </c>
      <c r="C8" s="7" t="s">
        <v>12</v>
      </c>
      <c r="D8" s="10" t="s">
        <v>5</v>
      </c>
      <c r="E8" s="15">
        <f>SUM(F8:G8)</f>
        <v>68580</v>
      </c>
      <c r="F8" s="15">
        <f>SUM(H8:L8,E31:M31)</f>
        <v>58503</v>
      </c>
      <c r="G8" s="16">
        <v>10077</v>
      </c>
      <c r="H8" s="16">
        <v>22023</v>
      </c>
      <c r="I8" s="16">
        <v>4516</v>
      </c>
      <c r="J8" s="17" t="s">
        <v>34</v>
      </c>
      <c r="K8" s="16">
        <v>2566</v>
      </c>
      <c r="L8" s="16">
        <v>2259</v>
      </c>
      <c r="N8" s="4"/>
      <c r="O8" s="4"/>
    </row>
    <row r="9" spans="1:15" s="1" customFormat="1" ht="19.5" customHeight="1">
      <c r="A9" s="28"/>
      <c r="B9" s="35"/>
      <c r="C9" s="7" t="s">
        <v>0</v>
      </c>
      <c r="D9" s="10" t="s">
        <v>21</v>
      </c>
      <c r="E9" s="18">
        <v>100</v>
      </c>
      <c r="F9" s="18">
        <f>ROUND(F8/$E$8*100,2)</f>
        <v>85.31</v>
      </c>
      <c r="G9" s="18">
        <f>ROUND(G8/$E$8*100,2)</f>
        <v>14.69</v>
      </c>
      <c r="H9" s="18">
        <f>ROUND(H8/$E$8*100,2)</f>
        <v>32.11</v>
      </c>
      <c r="I9" s="18">
        <f>ROUND(I8/$E$8*100,2)</f>
        <v>6.59</v>
      </c>
      <c r="J9" s="17" t="s">
        <v>34</v>
      </c>
      <c r="K9" s="18">
        <f>ROUND(K8/$E$8*100,1)</f>
        <v>3.7</v>
      </c>
      <c r="L9" s="18">
        <f>ROUND(L8/$E$8*100,1)</f>
        <v>3.3</v>
      </c>
      <c r="N9" s="4"/>
      <c r="O9" s="4"/>
    </row>
    <row r="10" spans="1:15" s="1" customFormat="1" ht="19.5" customHeight="1">
      <c r="A10" s="28"/>
      <c r="B10" s="36"/>
      <c r="C10" s="7" t="s">
        <v>1</v>
      </c>
      <c r="D10" s="10" t="s">
        <v>21</v>
      </c>
      <c r="E10" s="18">
        <f>ROUND(E8/E7*100,1)</f>
        <v>95.2</v>
      </c>
      <c r="F10" s="18">
        <f>ROUND(F8/F7*100,1)</f>
        <v>137</v>
      </c>
      <c r="G10" s="18">
        <f>ROUND(G8/G7*100,1)</f>
        <v>34.3</v>
      </c>
      <c r="H10" s="18">
        <f>ROUND(H8/H7*100,1)</f>
        <v>94.1</v>
      </c>
      <c r="I10" s="18">
        <f>ROUND(I8/I7*100,1)</f>
        <v>92.4</v>
      </c>
      <c r="J10" s="17" t="s">
        <v>34</v>
      </c>
      <c r="K10" s="18">
        <f>ROUND(K8/K7*100,1)</f>
        <v>95.5</v>
      </c>
      <c r="L10" s="18">
        <f>ROUND(L8/L7*100,1)</f>
        <v>104.6</v>
      </c>
      <c r="N10" s="4"/>
      <c r="O10" s="4"/>
    </row>
    <row r="11" spans="1:15" s="1" customFormat="1" ht="19.5" customHeight="1">
      <c r="A11" s="28"/>
      <c r="B11" s="37" t="s">
        <v>43</v>
      </c>
      <c r="C11" s="12" t="s">
        <v>19</v>
      </c>
      <c r="D11" s="10" t="s">
        <v>5</v>
      </c>
      <c r="E11" s="18">
        <f>ROUND(E7/E3,1)</f>
        <v>5.8</v>
      </c>
      <c r="F11" s="18">
        <f aca="true" t="shared" si="0" ref="E11:L12">ROUND(F7/F3,1)</f>
        <v>5.9</v>
      </c>
      <c r="G11" s="18">
        <f t="shared" si="0"/>
        <v>5.7</v>
      </c>
      <c r="H11" s="18">
        <f t="shared" si="0"/>
        <v>6.4</v>
      </c>
      <c r="I11" s="18">
        <f t="shared" si="0"/>
        <v>5.6</v>
      </c>
      <c r="J11" s="18">
        <f>ROUND(J7/J3,1)</f>
        <v>4.3</v>
      </c>
      <c r="K11" s="18">
        <f t="shared" si="0"/>
        <v>5.1</v>
      </c>
      <c r="L11" s="18">
        <f t="shared" si="0"/>
        <v>5.5</v>
      </c>
      <c r="N11" s="4"/>
      <c r="O11" s="4"/>
    </row>
    <row r="12" spans="1:15" s="1" customFormat="1" ht="19.5" customHeight="1">
      <c r="A12" s="28"/>
      <c r="B12" s="38"/>
      <c r="C12" s="12" t="s">
        <v>37</v>
      </c>
      <c r="D12" s="10" t="s">
        <v>5</v>
      </c>
      <c r="E12" s="18">
        <f t="shared" si="0"/>
        <v>6.1</v>
      </c>
      <c r="F12" s="18">
        <f t="shared" si="0"/>
        <v>6.2</v>
      </c>
      <c r="G12" s="18">
        <f t="shared" si="0"/>
        <v>5.3</v>
      </c>
      <c r="H12" s="18">
        <f t="shared" si="0"/>
        <v>6.6</v>
      </c>
      <c r="I12" s="18">
        <f t="shared" si="0"/>
        <v>5.6</v>
      </c>
      <c r="J12" s="17" t="s">
        <v>34</v>
      </c>
      <c r="K12" s="18">
        <f t="shared" si="0"/>
        <v>5.3</v>
      </c>
      <c r="L12" s="18">
        <f t="shared" si="0"/>
        <v>5.2</v>
      </c>
      <c r="N12" s="4"/>
      <c r="O12" s="4"/>
    </row>
    <row r="13" spans="1:15" s="1" customFormat="1" ht="19.5" customHeight="1">
      <c r="A13" s="29"/>
      <c r="B13" s="39"/>
      <c r="C13" s="7" t="s">
        <v>1</v>
      </c>
      <c r="D13" s="10" t="s">
        <v>21</v>
      </c>
      <c r="E13" s="18">
        <f>ROUND(E12/E11*100,2)</f>
        <v>105.17</v>
      </c>
      <c r="F13" s="18">
        <f>ROUND(F12/F11*100,2)</f>
        <v>105.08</v>
      </c>
      <c r="G13" s="18">
        <f>ROUND(G12/G11*100,2)</f>
        <v>92.98</v>
      </c>
      <c r="H13" s="18">
        <f>ROUND(H12/H11*100,2)</f>
        <v>103.13</v>
      </c>
      <c r="I13" s="18">
        <f>ROUND(I12/I11*100,2)</f>
        <v>100</v>
      </c>
      <c r="J13" s="17" t="s">
        <v>34</v>
      </c>
      <c r="K13" s="18">
        <f>ROUND(K12/K11*100,2)</f>
        <v>103.92</v>
      </c>
      <c r="L13" s="18">
        <f>ROUND(L12/L11*100,2)</f>
        <v>94.55</v>
      </c>
      <c r="N13" s="4"/>
      <c r="O13" s="4"/>
    </row>
    <row r="14" spans="1:15" s="1" customFormat="1" ht="19.5" customHeight="1">
      <c r="A14" s="31" t="s">
        <v>27</v>
      </c>
      <c r="B14" s="21" t="s">
        <v>35</v>
      </c>
      <c r="C14" s="22"/>
      <c r="D14" s="10" t="s">
        <v>6</v>
      </c>
      <c r="E14" s="13">
        <f>SUM(F14:G14)</f>
        <v>193845904</v>
      </c>
      <c r="F14" s="13">
        <f>SUM(H14:L14,E37:M37)</f>
        <v>122979771</v>
      </c>
      <c r="G14" s="14">
        <v>70866133</v>
      </c>
      <c r="H14" s="14">
        <v>85620967</v>
      </c>
      <c r="I14" s="14">
        <v>11687119</v>
      </c>
      <c r="J14" s="14">
        <v>2573163</v>
      </c>
      <c r="K14" s="14">
        <v>4601551</v>
      </c>
      <c r="L14" s="14">
        <v>3697174</v>
      </c>
      <c r="N14" s="4"/>
      <c r="O14" s="4"/>
    </row>
    <row r="15" spans="1:15" s="1" customFormat="1" ht="19.5" customHeight="1">
      <c r="A15" s="31"/>
      <c r="B15" s="34" t="s">
        <v>36</v>
      </c>
      <c r="C15" s="7" t="s">
        <v>12</v>
      </c>
      <c r="D15" s="10" t="s">
        <v>6</v>
      </c>
      <c r="E15" s="15">
        <f>SUM(F15:G15)</f>
        <v>189972387</v>
      </c>
      <c r="F15" s="15">
        <f>SUM(H15:L15,E38:M38)</f>
        <v>162089914</v>
      </c>
      <c r="G15" s="16">
        <v>27882473</v>
      </c>
      <c r="H15" s="16">
        <v>80918954</v>
      </c>
      <c r="I15" s="16">
        <v>10663723</v>
      </c>
      <c r="J15" s="17" t="s">
        <v>34</v>
      </c>
      <c r="K15" s="16">
        <v>4602462</v>
      </c>
      <c r="L15" s="16">
        <v>3473193</v>
      </c>
      <c r="N15" s="4"/>
      <c r="O15" s="4"/>
    </row>
    <row r="16" spans="1:15" s="1" customFormat="1" ht="19.5" customHeight="1">
      <c r="A16" s="31"/>
      <c r="B16" s="35"/>
      <c r="C16" s="7" t="s">
        <v>0</v>
      </c>
      <c r="D16" s="10" t="s">
        <v>22</v>
      </c>
      <c r="E16" s="18">
        <v>100</v>
      </c>
      <c r="F16" s="18">
        <f>ROUND(F15/$E$15*100,1)</f>
        <v>85.3</v>
      </c>
      <c r="G16" s="18">
        <f>ROUND(G15/$E$15*100,1)</f>
        <v>14.7</v>
      </c>
      <c r="H16" s="18">
        <f>ROUND(H15/$E$15*100,1)</f>
        <v>42.6</v>
      </c>
      <c r="I16" s="18">
        <f>ROUND(I15/$E$15*100,1)</f>
        <v>5.6</v>
      </c>
      <c r="J16" s="17" t="s">
        <v>34</v>
      </c>
      <c r="K16" s="18">
        <f>ROUND(K15/$E$15*100,1)</f>
        <v>2.4</v>
      </c>
      <c r="L16" s="18">
        <f>ROUND(L15/$E$15*100,1)</f>
        <v>1.8</v>
      </c>
      <c r="N16" s="4"/>
      <c r="O16" s="4"/>
    </row>
    <row r="17" spans="1:15" s="1" customFormat="1" ht="19.5" customHeight="1">
      <c r="A17" s="31"/>
      <c r="B17" s="36"/>
      <c r="C17" s="7" t="s">
        <v>1</v>
      </c>
      <c r="D17" s="10" t="s">
        <v>22</v>
      </c>
      <c r="E17" s="18">
        <f>ROUND(E15/E14*100,2)</f>
        <v>98</v>
      </c>
      <c r="F17" s="18">
        <f>ROUND(F15/F14*100,2)</f>
        <v>131.8</v>
      </c>
      <c r="G17" s="18">
        <f>ROUND(G15/G14*100,2)</f>
        <v>39.35</v>
      </c>
      <c r="H17" s="18">
        <f>ROUND(H15/H14*100,2)</f>
        <v>94.51</v>
      </c>
      <c r="I17" s="18">
        <f>ROUND(I15/I14*100,2)</f>
        <v>91.24</v>
      </c>
      <c r="J17" s="17" t="s">
        <v>34</v>
      </c>
      <c r="K17" s="18">
        <f>ROUND(K15/K14*100,2)</f>
        <v>100.02</v>
      </c>
      <c r="L17" s="18">
        <f>ROUND(L15/L14*100,2)</f>
        <v>93.94</v>
      </c>
      <c r="N17" s="4"/>
      <c r="O17" s="4"/>
    </row>
    <row r="18" spans="1:15" s="1" customFormat="1" ht="19.5" customHeight="1">
      <c r="A18" s="31"/>
      <c r="B18" s="37" t="s">
        <v>43</v>
      </c>
      <c r="C18" s="7" t="s">
        <v>19</v>
      </c>
      <c r="D18" s="10" t="s">
        <v>6</v>
      </c>
      <c r="E18" s="15">
        <f aca="true" t="shared" si="1" ref="E18:L18">ROUND(E14/E3,1)</f>
        <v>15682.1</v>
      </c>
      <c r="F18" s="15">
        <f t="shared" si="1"/>
        <v>16995.5</v>
      </c>
      <c r="G18" s="15">
        <f t="shared" si="1"/>
        <v>13827.5</v>
      </c>
      <c r="H18" s="15">
        <f t="shared" si="1"/>
        <v>23279.2</v>
      </c>
      <c r="I18" s="15">
        <f t="shared" si="1"/>
        <v>13464.4</v>
      </c>
      <c r="J18" s="15">
        <f t="shared" si="1"/>
        <v>7941.9</v>
      </c>
      <c r="K18" s="15">
        <f t="shared" si="1"/>
        <v>8698.6</v>
      </c>
      <c r="L18" s="15">
        <f t="shared" si="1"/>
        <v>9431.6</v>
      </c>
      <c r="N18" s="4"/>
      <c r="O18" s="4"/>
    </row>
    <row r="19" spans="1:15" s="1" customFormat="1" ht="19.5" customHeight="1">
      <c r="A19" s="31"/>
      <c r="B19" s="38"/>
      <c r="C19" s="12" t="s">
        <v>37</v>
      </c>
      <c r="D19" s="10" t="s">
        <v>6</v>
      </c>
      <c r="E19" s="15">
        <f>ROUND(E15/E4,1)</f>
        <v>16841.5</v>
      </c>
      <c r="F19" s="15">
        <f>ROUND(F15/F4,0)</f>
        <v>17280</v>
      </c>
      <c r="G19" s="15">
        <f>ROUND(G15/G4,0)</f>
        <v>14675</v>
      </c>
      <c r="H19" s="15">
        <f>ROUND(H15/H4,1)</f>
        <v>24234.5</v>
      </c>
      <c r="I19" s="15">
        <f>ROUND(I15/I4,1)</f>
        <v>13214</v>
      </c>
      <c r="J19" s="17" t="s">
        <v>34</v>
      </c>
      <c r="K19" s="15">
        <f>ROUND(K15/K4,1)</f>
        <v>9470.1</v>
      </c>
      <c r="L19" s="15">
        <f>ROUND(L15/L4,1)</f>
        <v>7984.4</v>
      </c>
      <c r="N19" s="4"/>
      <c r="O19" s="4"/>
    </row>
    <row r="20" spans="1:15" s="1" customFormat="1" ht="19.5" customHeight="1">
      <c r="A20" s="31"/>
      <c r="B20" s="39"/>
      <c r="C20" s="7" t="s">
        <v>1</v>
      </c>
      <c r="D20" s="10" t="s">
        <v>22</v>
      </c>
      <c r="E20" s="18">
        <f>ROUND(E19/E18*100,2)</f>
        <v>107.39</v>
      </c>
      <c r="F20" s="18">
        <f>ROUND(F19/F18*100,2)</f>
        <v>101.67</v>
      </c>
      <c r="G20" s="18">
        <f>ROUND(G19/G18*100,2)</f>
        <v>106.13</v>
      </c>
      <c r="H20" s="18">
        <f>ROUND(H19/H18*100,2)</f>
        <v>104.1</v>
      </c>
      <c r="I20" s="18">
        <f>ROUND(I19/I18*100,2)</f>
        <v>98.14</v>
      </c>
      <c r="J20" s="17" t="s">
        <v>34</v>
      </c>
      <c r="K20" s="18">
        <f>ROUND(K19/K18*100,2)</f>
        <v>108.87</v>
      </c>
      <c r="L20" s="18">
        <f>ROUND(L19/L18*100,2)</f>
        <v>84.66</v>
      </c>
      <c r="N20" s="4"/>
      <c r="O20" s="4"/>
    </row>
    <row r="21" spans="1:15" s="1" customFormat="1" ht="19.5" customHeight="1">
      <c r="A21" s="31"/>
      <c r="B21" s="26" t="s">
        <v>25</v>
      </c>
      <c r="C21" s="7" t="s">
        <v>19</v>
      </c>
      <c r="D21" s="10" t="s">
        <v>6</v>
      </c>
      <c r="E21" s="15">
        <f aca="true" t="shared" si="2" ref="E21:L22">ROUND(E14/E7,1)</f>
        <v>2690.2</v>
      </c>
      <c r="F21" s="15">
        <f t="shared" si="2"/>
        <v>2879.9</v>
      </c>
      <c r="G21" s="15">
        <f t="shared" si="2"/>
        <v>2414.2</v>
      </c>
      <c r="H21" s="15">
        <f t="shared" si="2"/>
        <v>3659.2</v>
      </c>
      <c r="I21" s="15">
        <f t="shared" si="2"/>
        <v>2392.5</v>
      </c>
      <c r="J21" s="15">
        <f>ROUND(J14/J7,1)</f>
        <v>1832.7</v>
      </c>
      <c r="K21" s="15">
        <f t="shared" si="2"/>
        <v>1712.5</v>
      </c>
      <c r="L21" s="15">
        <f t="shared" si="2"/>
        <v>1711.7</v>
      </c>
      <c r="N21" s="4"/>
      <c r="O21" s="4"/>
    </row>
    <row r="22" spans="1:15" s="1" customFormat="1" ht="19.5" customHeight="1">
      <c r="A22" s="31"/>
      <c r="B22" s="26"/>
      <c r="C22" s="12" t="s">
        <v>37</v>
      </c>
      <c r="D22" s="10" t="s">
        <v>6</v>
      </c>
      <c r="E22" s="15">
        <f t="shared" si="2"/>
        <v>2770.1</v>
      </c>
      <c r="F22" s="15">
        <f t="shared" si="2"/>
        <v>2770.6</v>
      </c>
      <c r="G22" s="15">
        <f t="shared" si="2"/>
        <v>2766.9</v>
      </c>
      <c r="H22" s="15">
        <f t="shared" si="2"/>
        <v>3674.3</v>
      </c>
      <c r="I22" s="15">
        <f t="shared" si="2"/>
        <v>2361.3</v>
      </c>
      <c r="J22" s="17" t="s">
        <v>34</v>
      </c>
      <c r="K22" s="15">
        <f t="shared" si="2"/>
        <v>1793.6</v>
      </c>
      <c r="L22" s="15">
        <f t="shared" si="2"/>
        <v>1537.5</v>
      </c>
      <c r="N22" s="4"/>
      <c r="O22" s="4"/>
    </row>
    <row r="23" spans="1:15" s="1" customFormat="1" ht="19.5" customHeight="1">
      <c r="A23" s="31"/>
      <c r="B23" s="26"/>
      <c r="C23" s="7" t="s">
        <v>1</v>
      </c>
      <c r="D23" s="10" t="s">
        <v>22</v>
      </c>
      <c r="E23" s="18">
        <f>ROUND(E22/E21*100,2)</f>
        <v>102.97</v>
      </c>
      <c r="F23" s="18">
        <f>ROUND(F22/F21*100,2)</f>
        <v>96.2</v>
      </c>
      <c r="G23" s="18">
        <f>ROUND(G22/G21*100,2)</f>
        <v>114.61</v>
      </c>
      <c r="H23" s="18">
        <f>ROUNDDOWN(H22/H21*100,1)</f>
        <v>100.4</v>
      </c>
      <c r="I23" s="18">
        <f>ROUND(I22/I21*100,2)</f>
        <v>98.7</v>
      </c>
      <c r="J23" s="17" t="s">
        <v>34</v>
      </c>
      <c r="K23" s="18">
        <f>ROUND(K22/K21*100,2)</f>
        <v>104.74</v>
      </c>
      <c r="L23" s="18">
        <f>ROUND(L22/L21*100,2)</f>
        <v>89.82</v>
      </c>
      <c r="N23" s="4"/>
      <c r="O23" s="4"/>
    </row>
    <row r="24" spans="1:11" s="3" customFormat="1" ht="9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4" s="1" customFormat="1" ht="19.5" customHeight="1">
      <c r="A25" s="23" t="s">
        <v>18</v>
      </c>
      <c r="B25" s="24"/>
      <c r="C25" s="25"/>
      <c r="D25" s="10" t="s">
        <v>4</v>
      </c>
      <c r="E25" s="7" t="s">
        <v>15</v>
      </c>
      <c r="F25" s="7" t="s">
        <v>16</v>
      </c>
      <c r="G25" s="7" t="s">
        <v>23</v>
      </c>
      <c r="H25" s="12" t="s">
        <v>30</v>
      </c>
      <c r="I25" s="12" t="s">
        <v>31</v>
      </c>
      <c r="J25" s="12" t="s">
        <v>38</v>
      </c>
      <c r="K25" s="12" t="s">
        <v>32</v>
      </c>
      <c r="L25" s="12" t="s">
        <v>33</v>
      </c>
      <c r="M25" s="12" t="s">
        <v>39</v>
      </c>
      <c r="N25" s="4"/>
    </row>
    <row r="26" spans="1:14" s="1" customFormat="1" ht="19.5" customHeight="1">
      <c r="A26" s="27" t="s">
        <v>29</v>
      </c>
      <c r="B26" s="21" t="s">
        <v>35</v>
      </c>
      <c r="C26" s="22"/>
      <c r="D26" s="10" t="s">
        <v>2</v>
      </c>
      <c r="E26" s="14">
        <v>417</v>
      </c>
      <c r="F26" s="14">
        <v>378</v>
      </c>
      <c r="G26" s="14">
        <v>650</v>
      </c>
      <c r="H26" s="19" t="s">
        <v>34</v>
      </c>
      <c r="I26" s="19" t="s">
        <v>34</v>
      </c>
      <c r="J26" s="19" t="s">
        <v>34</v>
      </c>
      <c r="K26" s="19" t="s">
        <v>34</v>
      </c>
      <c r="L26" s="19" t="s">
        <v>34</v>
      </c>
      <c r="M26" s="19" t="s">
        <v>34</v>
      </c>
      <c r="N26" s="4"/>
    </row>
    <row r="27" spans="1:14" s="1" customFormat="1" ht="19.5" customHeight="1">
      <c r="A27" s="28"/>
      <c r="B27" s="34" t="s">
        <v>36</v>
      </c>
      <c r="C27" s="7" t="s">
        <v>12</v>
      </c>
      <c r="D27" s="10" t="s">
        <v>2</v>
      </c>
      <c r="E27" s="16">
        <v>359</v>
      </c>
      <c r="F27" s="16">
        <v>337</v>
      </c>
      <c r="G27" s="16">
        <v>608</v>
      </c>
      <c r="H27" s="16">
        <v>621</v>
      </c>
      <c r="I27" s="16">
        <v>558</v>
      </c>
      <c r="J27" s="16">
        <v>773</v>
      </c>
      <c r="K27" s="16">
        <v>293</v>
      </c>
      <c r="L27" s="16">
        <v>400</v>
      </c>
      <c r="M27" s="16">
        <v>364</v>
      </c>
      <c r="N27" s="4"/>
    </row>
    <row r="28" spans="1:14" s="1" customFormat="1" ht="19.5" customHeight="1">
      <c r="A28" s="28"/>
      <c r="B28" s="35"/>
      <c r="C28" s="7" t="s">
        <v>0</v>
      </c>
      <c r="D28" s="10" t="s">
        <v>20</v>
      </c>
      <c r="E28" s="18">
        <f aca="true" t="shared" si="3" ref="E28:M28">ROUND(E27/$E$4*100,1)</f>
        <v>3.2</v>
      </c>
      <c r="F28" s="18">
        <f t="shared" si="3"/>
        <v>3</v>
      </c>
      <c r="G28" s="20">
        <f t="shared" si="3"/>
        <v>5.4</v>
      </c>
      <c r="H28" s="18">
        <f t="shared" si="3"/>
        <v>5.5</v>
      </c>
      <c r="I28" s="18">
        <f t="shared" si="3"/>
        <v>4.9</v>
      </c>
      <c r="J28" s="20">
        <f t="shared" si="3"/>
        <v>6.9</v>
      </c>
      <c r="K28" s="18">
        <f t="shared" si="3"/>
        <v>2.6</v>
      </c>
      <c r="L28" s="18">
        <f t="shared" si="3"/>
        <v>3.5</v>
      </c>
      <c r="M28" s="20">
        <f t="shared" si="3"/>
        <v>3.2</v>
      </c>
      <c r="N28" s="4"/>
    </row>
    <row r="29" spans="1:14" s="1" customFormat="1" ht="19.5" customHeight="1">
      <c r="A29" s="29"/>
      <c r="B29" s="36"/>
      <c r="C29" s="7" t="s">
        <v>1</v>
      </c>
      <c r="D29" s="10" t="s">
        <v>20</v>
      </c>
      <c r="E29" s="18">
        <f>ROUND(E27/E26*100,1)</f>
        <v>86.1</v>
      </c>
      <c r="F29" s="18">
        <f>ROUND(F27/F26*100,1)</f>
        <v>89.2</v>
      </c>
      <c r="G29" s="19" t="s">
        <v>24</v>
      </c>
      <c r="H29" s="19" t="s">
        <v>34</v>
      </c>
      <c r="I29" s="19" t="s">
        <v>34</v>
      </c>
      <c r="J29" s="19" t="s">
        <v>34</v>
      </c>
      <c r="K29" s="19" t="s">
        <v>34</v>
      </c>
      <c r="L29" s="19" t="s">
        <v>34</v>
      </c>
      <c r="M29" s="19" t="s">
        <v>34</v>
      </c>
      <c r="N29" s="4"/>
    </row>
    <row r="30" spans="1:14" s="1" customFormat="1" ht="19.5" customHeight="1">
      <c r="A30" s="30" t="s">
        <v>17</v>
      </c>
      <c r="B30" s="21" t="s">
        <v>35</v>
      </c>
      <c r="C30" s="22"/>
      <c r="D30" s="10" t="s">
        <v>5</v>
      </c>
      <c r="E30" s="16">
        <v>1971</v>
      </c>
      <c r="F30" s="16">
        <v>2261</v>
      </c>
      <c r="G30" s="16">
        <v>3936</v>
      </c>
      <c r="H30" s="19" t="s">
        <v>34</v>
      </c>
      <c r="I30" s="19" t="s">
        <v>34</v>
      </c>
      <c r="J30" s="19" t="s">
        <v>34</v>
      </c>
      <c r="K30" s="19" t="s">
        <v>34</v>
      </c>
      <c r="L30" s="19" t="s">
        <v>34</v>
      </c>
      <c r="M30" s="19" t="s">
        <v>34</v>
      </c>
      <c r="N30" s="4"/>
    </row>
    <row r="31" spans="1:14" s="1" customFormat="1" ht="19.5" customHeight="1">
      <c r="A31" s="28"/>
      <c r="B31" s="34" t="s">
        <v>36</v>
      </c>
      <c r="C31" s="7" t="s">
        <v>12</v>
      </c>
      <c r="D31" s="10" t="s">
        <v>5</v>
      </c>
      <c r="E31" s="16">
        <v>1705</v>
      </c>
      <c r="F31" s="16">
        <v>1929</v>
      </c>
      <c r="G31" s="16">
        <v>3796</v>
      </c>
      <c r="H31" s="16">
        <v>2722</v>
      </c>
      <c r="I31" s="16">
        <v>4308</v>
      </c>
      <c r="J31" s="16">
        <v>5179</v>
      </c>
      <c r="K31" s="16">
        <v>1823</v>
      </c>
      <c r="L31" s="16">
        <v>1930</v>
      </c>
      <c r="M31" s="16">
        <v>3747</v>
      </c>
      <c r="N31" s="4"/>
    </row>
    <row r="32" spans="1:14" s="1" customFormat="1" ht="19.5" customHeight="1">
      <c r="A32" s="28"/>
      <c r="B32" s="35"/>
      <c r="C32" s="7" t="s">
        <v>0</v>
      </c>
      <c r="D32" s="10" t="s">
        <v>21</v>
      </c>
      <c r="E32" s="18">
        <f aca="true" t="shared" si="4" ref="E32:M32">ROUND(E31/$E$8*100,1)</f>
        <v>2.5</v>
      </c>
      <c r="F32" s="18">
        <f t="shared" si="4"/>
        <v>2.8</v>
      </c>
      <c r="G32" s="20">
        <f t="shared" si="4"/>
        <v>5.5</v>
      </c>
      <c r="H32" s="18">
        <f t="shared" si="4"/>
        <v>4</v>
      </c>
      <c r="I32" s="18">
        <f t="shared" si="4"/>
        <v>6.3</v>
      </c>
      <c r="J32" s="20">
        <f t="shared" si="4"/>
        <v>7.6</v>
      </c>
      <c r="K32" s="18">
        <f t="shared" si="4"/>
        <v>2.7</v>
      </c>
      <c r="L32" s="18">
        <f t="shared" si="4"/>
        <v>2.8</v>
      </c>
      <c r="M32" s="20">
        <f t="shared" si="4"/>
        <v>5.5</v>
      </c>
      <c r="N32" s="4"/>
    </row>
    <row r="33" spans="1:14" s="1" customFormat="1" ht="19.5" customHeight="1">
      <c r="A33" s="28"/>
      <c r="B33" s="36"/>
      <c r="C33" s="7" t="s">
        <v>1</v>
      </c>
      <c r="D33" s="10" t="s">
        <v>21</v>
      </c>
      <c r="E33" s="18">
        <f>ROUND(E31/E30*100,1)</f>
        <v>86.5</v>
      </c>
      <c r="F33" s="18">
        <f>ROUND(F31/F30*100,1)</f>
        <v>85.3</v>
      </c>
      <c r="G33" s="19" t="s">
        <v>24</v>
      </c>
      <c r="H33" s="19" t="s">
        <v>34</v>
      </c>
      <c r="I33" s="19" t="s">
        <v>34</v>
      </c>
      <c r="J33" s="19" t="s">
        <v>34</v>
      </c>
      <c r="K33" s="19" t="s">
        <v>34</v>
      </c>
      <c r="L33" s="19" t="s">
        <v>34</v>
      </c>
      <c r="M33" s="19" t="s">
        <v>34</v>
      </c>
      <c r="N33" s="4"/>
    </row>
    <row r="34" spans="1:14" s="1" customFormat="1" ht="19.5" customHeight="1">
      <c r="A34" s="28"/>
      <c r="B34" s="37" t="s">
        <v>43</v>
      </c>
      <c r="C34" s="7" t="s">
        <v>19</v>
      </c>
      <c r="D34" s="10" t="s">
        <v>5</v>
      </c>
      <c r="E34" s="18">
        <f>ROUND(E30/E26,1)</f>
        <v>4.7</v>
      </c>
      <c r="F34" s="18">
        <f>ROUND(F30/F26,1)</f>
        <v>6</v>
      </c>
      <c r="G34" s="19" t="s">
        <v>24</v>
      </c>
      <c r="H34" s="19" t="s">
        <v>34</v>
      </c>
      <c r="I34" s="19" t="s">
        <v>34</v>
      </c>
      <c r="J34" s="19" t="s">
        <v>34</v>
      </c>
      <c r="K34" s="19" t="s">
        <v>34</v>
      </c>
      <c r="L34" s="19" t="s">
        <v>34</v>
      </c>
      <c r="M34" s="19" t="s">
        <v>34</v>
      </c>
      <c r="N34" s="4"/>
    </row>
    <row r="35" spans="1:14" s="1" customFormat="1" ht="19.5" customHeight="1">
      <c r="A35" s="28"/>
      <c r="B35" s="38"/>
      <c r="C35" s="12" t="s">
        <v>37</v>
      </c>
      <c r="D35" s="10" t="s">
        <v>5</v>
      </c>
      <c r="E35" s="18">
        <f>ROUND(E31/E27,1)</f>
        <v>4.7</v>
      </c>
      <c r="F35" s="18">
        <f>ROUND(F31/F27,1)</f>
        <v>5.7</v>
      </c>
      <c r="G35" s="20">
        <f aca="true" t="shared" si="5" ref="G35:M35">ROUND(G31/G27,1)</f>
        <v>6.2</v>
      </c>
      <c r="H35" s="18">
        <f t="shared" si="5"/>
        <v>4.4</v>
      </c>
      <c r="I35" s="18">
        <f t="shared" si="5"/>
        <v>7.7</v>
      </c>
      <c r="J35" s="20">
        <f t="shared" si="5"/>
        <v>6.7</v>
      </c>
      <c r="K35" s="18">
        <f t="shared" si="5"/>
        <v>6.2</v>
      </c>
      <c r="L35" s="18">
        <f t="shared" si="5"/>
        <v>4.8</v>
      </c>
      <c r="M35" s="20">
        <f t="shared" si="5"/>
        <v>10.3</v>
      </c>
      <c r="N35" s="4"/>
    </row>
    <row r="36" spans="1:14" s="1" customFormat="1" ht="19.5" customHeight="1">
      <c r="A36" s="29"/>
      <c r="B36" s="39"/>
      <c r="C36" s="7" t="s">
        <v>1</v>
      </c>
      <c r="D36" s="10" t="s">
        <v>21</v>
      </c>
      <c r="E36" s="18">
        <f>ROUND(E35/E34*100,2)</f>
        <v>100</v>
      </c>
      <c r="F36" s="18">
        <f>ROUND(F35/F34*100,2)</f>
        <v>95</v>
      </c>
      <c r="G36" s="19" t="s">
        <v>24</v>
      </c>
      <c r="H36" s="19" t="s">
        <v>34</v>
      </c>
      <c r="I36" s="19" t="s">
        <v>34</v>
      </c>
      <c r="J36" s="19" t="s">
        <v>34</v>
      </c>
      <c r="K36" s="19" t="s">
        <v>34</v>
      </c>
      <c r="L36" s="19" t="s">
        <v>34</v>
      </c>
      <c r="M36" s="19" t="s">
        <v>34</v>
      </c>
      <c r="N36" s="4"/>
    </row>
    <row r="37" spans="1:14" s="1" customFormat="1" ht="19.5" customHeight="1">
      <c r="A37" s="32" t="s">
        <v>28</v>
      </c>
      <c r="B37" s="21" t="s">
        <v>35</v>
      </c>
      <c r="C37" s="22"/>
      <c r="D37" s="10" t="s">
        <v>6</v>
      </c>
      <c r="E37" s="14">
        <v>2848030</v>
      </c>
      <c r="F37" s="14">
        <v>4333707</v>
      </c>
      <c r="G37" s="14">
        <v>7618060</v>
      </c>
      <c r="H37" s="19" t="s">
        <v>34</v>
      </c>
      <c r="I37" s="19" t="s">
        <v>34</v>
      </c>
      <c r="J37" s="19" t="s">
        <v>34</v>
      </c>
      <c r="K37" s="19" t="s">
        <v>34</v>
      </c>
      <c r="L37" s="19" t="s">
        <v>34</v>
      </c>
      <c r="M37" s="19" t="s">
        <v>34</v>
      </c>
      <c r="N37" s="4"/>
    </row>
    <row r="38" spans="1:14" s="1" customFormat="1" ht="19.5" customHeight="1">
      <c r="A38" s="33"/>
      <c r="B38" s="34" t="s">
        <v>36</v>
      </c>
      <c r="C38" s="7" t="s">
        <v>12</v>
      </c>
      <c r="D38" s="10" t="s">
        <v>6</v>
      </c>
      <c r="E38" s="16">
        <v>2563493</v>
      </c>
      <c r="F38" s="16">
        <v>4200669</v>
      </c>
      <c r="G38" s="16">
        <v>9232058</v>
      </c>
      <c r="H38" s="16">
        <v>4090249</v>
      </c>
      <c r="I38" s="16">
        <v>10528242</v>
      </c>
      <c r="J38" s="16">
        <v>9864463</v>
      </c>
      <c r="K38" s="16">
        <v>2969047</v>
      </c>
      <c r="L38" s="16">
        <v>3276205</v>
      </c>
      <c r="M38" s="16">
        <v>15707156</v>
      </c>
      <c r="N38" s="4"/>
    </row>
    <row r="39" spans="1:14" s="1" customFormat="1" ht="19.5" customHeight="1">
      <c r="A39" s="33"/>
      <c r="B39" s="35"/>
      <c r="C39" s="7" t="s">
        <v>0</v>
      </c>
      <c r="D39" s="10" t="s">
        <v>22</v>
      </c>
      <c r="E39" s="18">
        <f aca="true" t="shared" si="6" ref="E39:M39">ROUND(E38/$E$15*100,1)</f>
        <v>1.3</v>
      </c>
      <c r="F39" s="18">
        <f t="shared" si="6"/>
        <v>2.2</v>
      </c>
      <c r="G39" s="20">
        <f t="shared" si="6"/>
        <v>4.9</v>
      </c>
      <c r="H39" s="18">
        <f t="shared" si="6"/>
        <v>2.2</v>
      </c>
      <c r="I39" s="18">
        <f t="shared" si="6"/>
        <v>5.5</v>
      </c>
      <c r="J39" s="20">
        <f t="shared" si="6"/>
        <v>5.2</v>
      </c>
      <c r="K39" s="18">
        <f t="shared" si="6"/>
        <v>1.6</v>
      </c>
      <c r="L39" s="18">
        <f t="shared" si="6"/>
        <v>1.7</v>
      </c>
      <c r="M39" s="20">
        <f t="shared" si="6"/>
        <v>8.3</v>
      </c>
      <c r="N39" s="4"/>
    </row>
    <row r="40" spans="1:14" s="1" customFormat="1" ht="19.5" customHeight="1">
      <c r="A40" s="33"/>
      <c r="B40" s="36"/>
      <c r="C40" s="7" t="s">
        <v>1</v>
      </c>
      <c r="D40" s="10" t="s">
        <v>22</v>
      </c>
      <c r="E40" s="18">
        <f>ROUND(E38/E37*100,2)</f>
        <v>90.01</v>
      </c>
      <c r="F40" s="18">
        <f>ROUND(F38/F37*100,1)</f>
        <v>96.9</v>
      </c>
      <c r="G40" s="19" t="s">
        <v>24</v>
      </c>
      <c r="H40" s="19" t="s">
        <v>34</v>
      </c>
      <c r="I40" s="19" t="s">
        <v>34</v>
      </c>
      <c r="J40" s="19" t="s">
        <v>34</v>
      </c>
      <c r="K40" s="19" t="s">
        <v>34</v>
      </c>
      <c r="L40" s="19" t="s">
        <v>34</v>
      </c>
      <c r="M40" s="19" t="s">
        <v>34</v>
      </c>
      <c r="N40" s="4"/>
    </row>
    <row r="41" spans="1:14" s="1" customFormat="1" ht="19.5" customHeight="1">
      <c r="A41" s="33"/>
      <c r="B41" s="37" t="s">
        <v>43</v>
      </c>
      <c r="C41" s="7" t="s">
        <v>19</v>
      </c>
      <c r="D41" s="10" t="s">
        <v>7</v>
      </c>
      <c r="E41" s="15">
        <f>ROUND(E37/E26,1)</f>
        <v>6829.8</v>
      </c>
      <c r="F41" s="15">
        <f>ROUND(F37/F26,1)</f>
        <v>11464.8</v>
      </c>
      <c r="G41" s="19" t="s">
        <v>24</v>
      </c>
      <c r="H41" s="19" t="s">
        <v>34</v>
      </c>
      <c r="I41" s="19" t="s">
        <v>34</v>
      </c>
      <c r="J41" s="19" t="s">
        <v>34</v>
      </c>
      <c r="K41" s="19" t="s">
        <v>34</v>
      </c>
      <c r="L41" s="19" t="s">
        <v>34</v>
      </c>
      <c r="M41" s="19" t="s">
        <v>34</v>
      </c>
      <c r="N41" s="4"/>
    </row>
    <row r="42" spans="1:14" s="1" customFormat="1" ht="19.5" customHeight="1">
      <c r="A42" s="33"/>
      <c r="B42" s="38"/>
      <c r="C42" s="12" t="s">
        <v>37</v>
      </c>
      <c r="D42" s="10" t="s">
        <v>6</v>
      </c>
      <c r="E42" s="15">
        <f>ROUND(E38/E27,1)</f>
        <v>7140.6</v>
      </c>
      <c r="F42" s="15">
        <f>ROUND(F38/F27,1)</f>
        <v>12464.9</v>
      </c>
      <c r="G42" s="14">
        <f aca="true" t="shared" si="7" ref="G42:M42">ROUND(G38/G27,1)</f>
        <v>15184.3</v>
      </c>
      <c r="H42" s="15">
        <f t="shared" si="7"/>
        <v>6586.6</v>
      </c>
      <c r="I42" s="15">
        <f t="shared" si="7"/>
        <v>18867.8</v>
      </c>
      <c r="J42" s="14">
        <f t="shared" si="7"/>
        <v>12761.3</v>
      </c>
      <c r="K42" s="15">
        <f t="shared" si="7"/>
        <v>10133.3</v>
      </c>
      <c r="L42" s="15">
        <f t="shared" si="7"/>
        <v>8190.5</v>
      </c>
      <c r="M42" s="14">
        <f t="shared" si="7"/>
        <v>43151.5</v>
      </c>
      <c r="N42" s="4"/>
    </row>
    <row r="43" spans="1:14" s="1" customFormat="1" ht="19.5" customHeight="1">
      <c r="A43" s="33"/>
      <c r="B43" s="39"/>
      <c r="C43" s="7" t="s">
        <v>1</v>
      </c>
      <c r="D43" s="10" t="s">
        <v>22</v>
      </c>
      <c r="E43" s="18">
        <f>ROUND(E42/E41*100,2)</f>
        <v>104.55</v>
      </c>
      <c r="F43" s="18">
        <f>ROUND(F42/F41*100,2)</f>
        <v>108.72</v>
      </c>
      <c r="G43" s="19" t="s">
        <v>24</v>
      </c>
      <c r="H43" s="19" t="s">
        <v>34</v>
      </c>
      <c r="I43" s="19" t="s">
        <v>34</v>
      </c>
      <c r="J43" s="19" t="s">
        <v>34</v>
      </c>
      <c r="K43" s="19" t="s">
        <v>34</v>
      </c>
      <c r="L43" s="19" t="s">
        <v>34</v>
      </c>
      <c r="M43" s="19" t="s">
        <v>34</v>
      </c>
      <c r="N43" s="4"/>
    </row>
    <row r="44" spans="1:14" s="1" customFormat="1" ht="19.5" customHeight="1">
      <c r="A44" s="33"/>
      <c r="B44" s="44" t="s">
        <v>26</v>
      </c>
      <c r="C44" s="7" t="s">
        <v>19</v>
      </c>
      <c r="D44" s="10" t="s">
        <v>6</v>
      </c>
      <c r="E44" s="15">
        <f>ROUND(E37/E30,1)</f>
        <v>1445</v>
      </c>
      <c r="F44" s="15">
        <f>ROUND(F37/F30,1)</f>
        <v>1916.7</v>
      </c>
      <c r="G44" s="19" t="s">
        <v>24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4"/>
    </row>
    <row r="45" spans="1:14" s="1" customFormat="1" ht="19.5" customHeight="1">
      <c r="A45" s="33"/>
      <c r="B45" s="45"/>
      <c r="C45" s="12" t="s">
        <v>37</v>
      </c>
      <c r="D45" s="10" t="s">
        <v>6</v>
      </c>
      <c r="E45" s="15">
        <f>ROUND(E38/E31,1)</f>
        <v>1503.5</v>
      </c>
      <c r="F45" s="15">
        <f>ROUND(F38/F31,1)</f>
        <v>2177.6</v>
      </c>
      <c r="G45" s="14">
        <f aca="true" t="shared" si="8" ref="G45:M45">ROUND(G38/G31,1)</f>
        <v>2432</v>
      </c>
      <c r="H45" s="15">
        <f t="shared" si="8"/>
        <v>1502.7</v>
      </c>
      <c r="I45" s="15">
        <f t="shared" si="8"/>
        <v>2443.9</v>
      </c>
      <c r="J45" s="14">
        <f t="shared" si="8"/>
        <v>1904.7</v>
      </c>
      <c r="K45" s="15">
        <f t="shared" si="8"/>
        <v>1628.7</v>
      </c>
      <c r="L45" s="15">
        <f t="shared" si="8"/>
        <v>1697.5</v>
      </c>
      <c r="M45" s="14">
        <f t="shared" si="8"/>
        <v>4191.9</v>
      </c>
      <c r="N45" s="4"/>
    </row>
    <row r="46" spans="1:14" s="1" customFormat="1" ht="19.5" customHeight="1">
      <c r="A46" s="33"/>
      <c r="B46" s="45"/>
      <c r="C46" s="9" t="s">
        <v>1</v>
      </c>
      <c r="D46" s="8" t="s">
        <v>22</v>
      </c>
      <c r="E46" s="18">
        <f>ROUNDDOWN(E45/E44*100,1)</f>
        <v>104</v>
      </c>
      <c r="F46" s="18">
        <f>ROUND(F45/F44*100,1)</f>
        <v>113.6</v>
      </c>
      <c r="G46" s="19" t="s">
        <v>24</v>
      </c>
      <c r="H46" s="19" t="s">
        <v>34</v>
      </c>
      <c r="I46" s="19" t="s">
        <v>34</v>
      </c>
      <c r="J46" s="19" t="s">
        <v>34</v>
      </c>
      <c r="K46" s="19" t="s">
        <v>34</v>
      </c>
      <c r="L46" s="19" t="s">
        <v>34</v>
      </c>
      <c r="M46" s="19" t="s">
        <v>34</v>
      </c>
      <c r="N46" s="4"/>
    </row>
    <row r="47" spans="1:11" s="1" customFormat="1" ht="19.5" customHeight="1">
      <c r="A47" s="40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="5" customFormat="1" ht="13.5"/>
    <row r="49" s="5" customFormat="1" ht="13.5"/>
    <row r="50" s="5" customFormat="1" ht="13.5"/>
    <row r="51" s="5" customFormat="1" ht="13.5"/>
    <row r="52" spans="1:10" s="5" customFormat="1" ht="13.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5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5" customFormat="1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5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2"/>
      <c r="B229" s="2"/>
      <c r="C229" s="2"/>
      <c r="D229" s="2"/>
      <c r="E229" s="2"/>
      <c r="F229" s="2"/>
      <c r="G229" s="2"/>
      <c r="H229" s="2"/>
      <c r="I229" s="2"/>
      <c r="J229" s="2"/>
    </row>
  </sheetData>
  <sheetProtection password="CA78" sheet="1" formatCells="0" formatColumns="0" formatRows="0" insertColumns="0" insertRows="0"/>
  <mergeCells count="29">
    <mergeCell ref="A47:K47"/>
    <mergeCell ref="A1:K1"/>
    <mergeCell ref="A24:K24"/>
    <mergeCell ref="B31:B33"/>
    <mergeCell ref="B34:B36"/>
    <mergeCell ref="B38:B40"/>
    <mergeCell ref="B41:B43"/>
    <mergeCell ref="B44:B46"/>
    <mergeCell ref="A3:A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scale="66" r:id="rId1"/>
  <headerFooter scaleWithDoc="0"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2009-03-11T02:28:31Z</cp:lastPrinted>
  <dcterms:created xsi:type="dcterms:W3CDTF">2000-04-04T02:35:55Z</dcterms:created>
  <dcterms:modified xsi:type="dcterms:W3CDTF">2011-05-06T00:16:20Z</dcterms:modified>
  <cp:category/>
  <cp:version/>
  <cp:contentType/>
  <cp:contentStatus/>
</cp:coreProperties>
</file>