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20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<sst xmlns="http://schemas.openxmlformats.org/spreadsheetml/2006/main" count="119" uniqueCount="36">
  <si>
    <t>4　国民健康保険被保険者給付状況（平成21年度）</t>
  </si>
  <si>
    <t>区　　分　／　項　　目</t>
  </si>
  <si>
    <t>被保険者</t>
  </si>
  <si>
    <t>件　　数</t>
  </si>
  <si>
    <t>日　　数</t>
  </si>
  <si>
    <t>費 用 額</t>
  </si>
  <si>
    <t>受 診 率</t>
  </si>
  <si>
    <t>1件当たり　           費用額</t>
  </si>
  <si>
    <t>1人当たり　           費用額</t>
  </si>
  <si>
    <t>1日当たり　          費用額</t>
  </si>
  <si>
    <t>単　　　　位</t>
  </si>
  <si>
    <t>人</t>
  </si>
  <si>
    <t>件</t>
  </si>
  <si>
    <t>日</t>
  </si>
  <si>
    <t>円</t>
  </si>
  <si>
    <t>％</t>
  </si>
  <si>
    <t>入　　　院</t>
  </si>
  <si>
    <t>前期高齢者</t>
  </si>
  <si>
    <t>一　　　般</t>
  </si>
  <si>
    <t>退 職 者</t>
  </si>
  <si>
    <t>計</t>
  </si>
  <si>
    <t>入　院　外</t>
  </si>
  <si>
    <t>歯　　　科</t>
  </si>
  <si>
    <t>診 療 費 計</t>
  </si>
  <si>
    <t xml:space="preserve">調　　　剤 </t>
  </si>
  <si>
    <t>-</t>
  </si>
  <si>
    <t>食事療養</t>
  </si>
  <si>
    <t>訪問看護</t>
  </si>
  <si>
    <t>療　養　費</t>
  </si>
  <si>
    <t>食事差額</t>
  </si>
  <si>
    <t>移送費</t>
  </si>
  <si>
    <t>療養諸費</t>
  </si>
  <si>
    <t>※ 診療費計は、入院・入院外・歯科の合計とする。</t>
  </si>
  <si>
    <t xml:space="preserve">※ 食事療養の件数・日数・一件当たり費用額・一日当たり費用額は、再掲である。 </t>
  </si>
  <si>
    <t>※ 療養諸費は、診療費計・調剤・訪問看護・療養費・食事差額・移送費の合計とする。</t>
  </si>
  <si>
    <t>（資料）市民生活部市民生活総室国保年金課調 （国民健康保険事業状況報告書）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</si>
</sst>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0" borderId="0" xfId="60" applyFont="1" applyProtection="1">
      <alignment/>
      <protection locked="0"/>
    </xf>
    <xf numFmtId="0" fontId="2" fillId="0" borderId="0" xfId="60" applyFont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10" xfId="60" applyFont="1" applyBorder="1" applyAlignment="1">
      <alignment horizontal="right" vertical="center"/>
      <protection/>
    </xf>
    <xf numFmtId="0" fontId="2" fillId="0" borderId="10" xfId="60" applyFont="1" applyBorder="1" applyAlignment="1">
      <alignment horizontal="center" vertical="center" shrinkToFit="1"/>
      <protection/>
    </xf>
    <xf numFmtId="3" fontId="4" fillId="0" borderId="10" xfId="60" applyNumberFormat="1" applyFont="1" applyFill="1" applyBorder="1" applyAlignment="1" applyProtection="1">
      <alignment vertical="center"/>
      <protection locked="0"/>
    </xf>
    <xf numFmtId="3" fontId="4" fillId="0" borderId="10" xfId="60" applyNumberFormat="1" applyFont="1" applyFill="1" applyBorder="1" applyAlignment="1" applyProtection="1">
      <alignment horizontal="right" shrinkToFit="1"/>
      <protection locked="0"/>
    </xf>
    <xf numFmtId="176" fontId="4" fillId="33" borderId="10" xfId="60" applyNumberFormat="1" applyFont="1" applyFill="1" applyBorder="1" applyAlignment="1" applyProtection="1">
      <alignment vertical="center"/>
      <protection/>
    </xf>
    <xf numFmtId="176" fontId="4" fillId="33" borderId="10" xfId="60" applyNumberFormat="1" applyFont="1" applyFill="1" applyBorder="1" applyAlignment="1" applyProtection="1">
      <alignment vertical="center" shrinkToFit="1"/>
      <protection/>
    </xf>
    <xf numFmtId="176" fontId="4" fillId="33" borderId="10" xfId="60" applyNumberFormat="1" applyFont="1" applyFill="1" applyBorder="1" applyAlignment="1" applyProtection="1">
      <alignment horizontal="right" vertical="center" shrinkToFit="1"/>
      <protection/>
    </xf>
    <xf numFmtId="0" fontId="2" fillId="0" borderId="11" xfId="60" applyFont="1" applyBorder="1" applyAlignment="1">
      <alignment horizontal="center" vertical="center" shrinkToFit="1"/>
      <protection/>
    </xf>
    <xf numFmtId="176" fontId="4" fillId="33" borderId="11" xfId="60" applyNumberFormat="1" applyFont="1" applyFill="1" applyBorder="1" applyAlignment="1" applyProtection="1">
      <alignment vertical="center"/>
      <protection/>
    </xf>
    <xf numFmtId="3" fontId="4" fillId="0" borderId="10" xfId="60" applyNumberFormat="1" applyFont="1" applyFill="1" applyBorder="1" applyAlignment="1" applyProtection="1">
      <alignment vertical="center"/>
      <protection/>
    </xf>
    <xf numFmtId="3" fontId="4" fillId="0" borderId="10" xfId="60" applyNumberFormat="1" applyFont="1" applyFill="1" applyBorder="1" applyAlignment="1" applyProtection="1">
      <alignment horizontal="right" vertical="center" shrinkToFit="1"/>
      <protection/>
    </xf>
    <xf numFmtId="176" fontId="4" fillId="33" borderId="10" xfId="60" applyNumberFormat="1" applyFont="1" applyFill="1" applyBorder="1" applyAlignment="1" applyProtection="1">
      <alignment horizontal="right" vertical="center"/>
      <protection locked="0"/>
    </xf>
    <xf numFmtId="3" fontId="4" fillId="0" borderId="10" xfId="60" applyNumberFormat="1" applyFont="1" applyFill="1" applyBorder="1" applyAlignment="1" applyProtection="1" quotePrefix="1">
      <alignment vertical="center"/>
      <protection locked="0"/>
    </xf>
    <xf numFmtId="178" fontId="4" fillId="33" borderId="10" xfId="60" applyNumberFormat="1" applyFont="1" applyFill="1" applyBorder="1" applyAlignment="1" applyProtection="1">
      <alignment vertical="center"/>
      <protection/>
    </xf>
    <xf numFmtId="3" fontId="4" fillId="0" borderId="10" xfId="60" applyNumberFormat="1" applyFont="1" applyFill="1" applyBorder="1" applyAlignment="1" applyProtection="1">
      <alignment horizontal="right" vertical="center" shrinkToFit="1"/>
      <protection locked="0"/>
    </xf>
    <xf numFmtId="176" fontId="4" fillId="33" borderId="10" xfId="60" applyNumberFormat="1" applyFont="1" applyFill="1" applyBorder="1" applyAlignment="1" applyProtection="1">
      <alignment horizontal="right" vertical="center" shrinkToFit="1"/>
      <protection locked="0"/>
    </xf>
    <xf numFmtId="3" fontId="4" fillId="0" borderId="10" xfId="60" applyNumberFormat="1" applyFont="1" applyFill="1" applyBorder="1" applyAlignment="1" applyProtection="1">
      <alignment vertical="center" shrinkToFit="1"/>
      <protection/>
    </xf>
    <xf numFmtId="0" fontId="4" fillId="0" borderId="12" xfId="60" applyFont="1" applyBorder="1" applyAlignment="1" applyProtection="1">
      <alignment horizontal="left"/>
      <protection locked="0"/>
    </xf>
    <xf numFmtId="0" fontId="4" fillId="0" borderId="0" xfId="60" applyFont="1" applyAlignment="1" applyProtection="1">
      <alignment horizontal="left"/>
      <protection locked="0"/>
    </xf>
    <xf numFmtId="0" fontId="4" fillId="0" borderId="0" xfId="60" applyFont="1" applyFill="1" applyBorder="1" applyAlignment="1" applyProtection="1">
      <alignment horizontal="left" vertical="center"/>
      <protection locked="0"/>
    </xf>
    <xf numFmtId="0" fontId="2" fillId="0" borderId="10" xfId="60" applyFont="1" applyBorder="1" applyAlignment="1">
      <alignment horizontal="center" vertical="center" shrinkToFit="1"/>
      <protection/>
    </xf>
    <xf numFmtId="3" fontId="4" fillId="0" borderId="10" xfId="60" applyNumberFormat="1" applyFont="1" applyFill="1" applyBorder="1" applyAlignment="1" applyProtection="1">
      <alignment vertical="center"/>
      <protection/>
    </xf>
    <xf numFmtId="177" fontId="4" fillId="33" borderId="13" xfId="60" applyNumberFormat="1" applyFont="1" applyFill="1" applyBorder="1" applyAlignment="1" applyProtection="1">
      <alignment vertical="center"/>
      <protection/>
    </xf>
    <xf numFmtId="177" fontId="4" fillId="33" borderId="14" xfId="60" applyNumberFormat="1" applyFont="1" applyFill="1" applyBorder="1" applyAlignment="1" applyProtection="1">
      <alignment vertical="center"/>
      <protection/>
    </xf>
    <xf numFmtId="176" fontId="4" fillId="33" borderId="10" xfId="60" applyNumberFormat="1" applyFont="1" applyFill="1" applyBorder="1" applyAlignment="1" applyProtection="1">
      <alignment vertical="center"/>
      <protection/>
    </xf>
    <xf numFmtId="0" fontId="2" fillId="0" borderId="15" xfId="60" applyFont="1" applyBorder="1" applyAlignment="1">
      <alignment horizontal="center" vertical="center" shrinkToFit="1"/>
      <protection/>
    </xf>
    <xf numFmtId="0" fontId="2" fillId="0" borderId="16" xfId="60" applyFont="1" applyBorder="1" applyAlignment="1">
      <alignment horizontal="center" vertical="center" shrinkToFit="1"/>
      <protection/>
    </xf>
    <xf numFmtId="0" fontId="2" fillId="0" borderId="17" xfId="60" applyFont="1" applyBorder="1" applyAlignment="1">
      <alignment horizontal="center" vertical="center" shrinkToFit="1"/>
      <protection/>
    </xf>
    <xf numFmtId="0" fontId="2" fillId="0" borderId="18" xfId="60" applyFont="1" applyBorder="1" applyAlignment="1">
      <alignment horizontal="center" vertical="center" shrinkToFit="1"/>
      <protection/>
    </xf>
    <xf numFmtId="0" fontId="2" fillId="0" borderId="19" xfId="60" applyFont="1" applyBorder="1" applyAlignment="1">
      <alignment horizontal="center" vertical="center" shrinkToFit="1"/>
      <protection/>
    </xf>
    <xf numFmtId="0" fontId="2" fillId="0" borderId="20" xfId="60" applyFont="1" applyBorder="1" applyAlignment="1">
      <alignment horizontal="center" vertical="center" shrinkToFit="1"/>
      <protection/>
    </xf>
    <xf numFmtId="3" fontId="4" fillId="0" borderId="10" xfId="60" applyNumberFormat="1" applyFont="1" applyFill="1" applyBorder="1" applyAlignment="1" applyProtection="1">
      <alignment horizontal="right" vertical="center"/>
      <protection locked="0"/>
    </xf>
    <xf numFmtId="176" fontId="4" fillId="33" borderId="10" xfId="60" applyNumberFormat="1" applyFont="1" applyFill="1" applyBorder="1" applyAlignment="1" applyProtection="1">
      <alignment horizontal="right" vertical="center"/>
      <protection locked="0"/>
    </xf>
    <xf numFmtId="3" fontId="4" fillId="0" borderId="10" xfId="60" applyNumberFormat="1" applyFont="1" applyFill="1" applyBorder="1" applyAlignment="1" applyProtection="1">
      <alignment vertical="center"/>
      <protection locked="0"/>
    </xf>
    <xf numFmtId="176" fontId="4" fillId="33" borderId="10" xfId="60" applyNumberFormat="1" applyFont="1" applyFill="1" applyBorder="1" applyAlignment="1" applyProtection="1">
      <alignment horizontal="right" vertical="center"/>
      <protection/>
    </xf>
    <xf numFmtId="3" fontId="4" fillId="0" borderId="13" xfId="60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Fill="1" applyBorder="1" applyAlignment="1" applyProtection="1">
      <alignment vertical="center"/>
      <protection locked="0"/>
    </xf>
    <xf numFmtId="178" fontId="4" fillId="33" borderId="13" xfId="60" applyNumberFormat="1" applyFont="1" applyFill="1" applyBorder="1" applyAlignment="1" applyProtection="1">
      <alignment vertical="center"/>
      <protection/>
    </xf>
    <xf numFmtId="178" fontId="4" fillId="33" borderId="14" xfId="60" applyNumberFormat="1" applyFont="1" applyFill="1" applyBorder="1" applyAlignment="1" applyProtection="1">
      <alignment vertical="center"/>
      <protection/>
    </xf>
    <xf numFmtId="178" fontId="4" fillId="33" borderId="10" xfId="60" applyNumberFormat="1" applyFont="1" applyFill="1" applyBorder="1" applyAlignment="1" applyProtection="1" quotePrefix="1">
      <alignment horizontal="right" vertical="center"/>
      <protection/>
    </xf>
    <xf numFmtId="178" fontId="4" fillId="33" borderId="10" xfId="60" applyNumberFormat="1" applyFont="1" applyFill="1" applyBorder="1" applyAlignment="1" applyProtection="1">
      <alignment horizontal="right" vertical="center"/>
      <protection/>
    </xf>
    <xf numFmtId="176" fontId="4" fillId="33" borderId="13" xfId="60" applyNumberFormat="1" applyFont="1" applyFill="1" applyBorder="1" applyAlignment="1" applyProtection="1">
      <alignment horizontal="right" vertical="center"/>
      <protection locked="0"/>
    </xf>
    <xf numFmtId="176" fontId="4" fillId="33" borderId="14" xfId="60" applyNumberFormat="1" applyFont="1" applyFill="1" applyBorder="1" applyAlignment="1" applyProtection="1">
      <alignment horizontal="right" vertical="center"/>
      <protection locked="0"/>
    </xf>
    <xf numFmtId="176" fontId="4" fillId="33" borderId="15" xfId="60" applyNumberFormat="1" applyFont="1" applyFill="1" applyBorder="1" applyAlignment="1" applyProtection="1">
      <alignment vertical="center"/>
      <protection/>
    </xf>
    <xf numFmtId="176" fontId="4" fillId="33" borderId="16" xfId="60" applyNumberFormat="1" applyFont="1" applyFill="1" applyBorder="1" applyAlignment="1" applyProtection="1">
      <alignment vertical="center"/>
      <protection/>
    </xf>
    <xf numFmtId="176" fontId="4" fillId="33" borderId="13" xfId="60" applyNumberFormat="1" applyFont="1" applyFill="1" applyBorder="1" applyAlignment="1" applyProtection="1">
      <alignment vertical="center"/>
      <protection/>
    </xf>
    <xf numFmtId="176" fontId="4" fillId="33" borderId="14" xfId="60" applyNumberFormat="1" applyFont="1" applyFill="1" applyBorder="1" applyAlignment="1" applyProtection="1">
      <alignment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right" vertical="center"/>
      <protection/>
    </xf>
    <xf numFmtId="0" fontId="4" fillId="0" borderId="14" xfId="60" applyFont="1" applyBorder="1" applyAlignment="1">
      <alignment horizontal="right" vertical="center"/>
      <protection/>
    </xf>
    <xf numFmtId="0" fontId="4" fillId="0" borderId="22" xfId="60" applyFont="1" applyBorder="1" applyAlignment="1" applyProtection="1">
      <alignment horizontal="left" vertical="center"/>
      <protection locked="0"/>
    </xf>
    <xf numFmtId="0" fontId="2" fillId="0" borderId="15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2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52"/>
  <sheetViews>
    <sheetView tabSelected="1" zoomScaleSheetLayoutView="75" zoomScalePageLayoutView="0" workbookViewId="0" topLeftCell="A1">
      <selection activeCell="H2" sqref="H2:H3"/>
    </sheetView>
  </sheetViews>
  <sheetFormatPr defaultColWidth="9.140625" defaultRowHeight="15"/>
  <cols>
    <col min="1" max="1" width="8.57421875" style="2" customWidth="1"/>
    <col min="2" max="2" width="3.57421875" style="2" customWidth="1"/>
    <col min="3" max="4" width="9.57421875" style="2" customWidth="1"/>
    <col min="5" max="5" width="10.00390625" style="2" customWidth="1"/>
    <col min="6" max="7" width="5.140625" style="2" customWidth="1"/>
    <col min="8" max="8" width="14.57421875" style="2" customWidth="1"/>
    <col min="9" max="9" width="5.57421875" style="2" customWidth="1"/>
    <col min="10" max="10" width="4.57421875" style="2" customWidth="1"/>
    <col min="11" max="12" width="9.57421875" style="2" customWidth="1"/>
    <col min="13" max="13" width="9.57421875" style="1" customWidth="1"/>
    <col min="14" max="15" width="9.00390625" style="1" customWidth="1"/>
    <col min="16" max="16384" width="9.00390625" style="2" customWidth="1"/>
  </cols>
  <sheetData>
    <row r="1" spans="1:13" s="3" customFormat="1" ht="14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5" s="4" customFormat="1" ht="13.5" customHeight="1">
      <c r="A2" s="58" t="s">
        <v>1</v>
      </c>
      <c r="B2" s="59"/>
      <c r="C2" s="60"/>
      <c r="D2" s="64" t="s">
        <v>2</v>
      </c>
      <c r="E2" s="64" t="s">
        <v>3</v>
      </c>
      <c r="F2" s="58" t="s">
        <v>4</v>
      </c>
      <c r="G2" s="60"/>
      <c r="H2" s="64" t="s">
        <v>5</v>
      </c>
      <c r="I2" s="58" t="s">
        <v>6</v>
      </c>
      <c r="J2" s="60"/>
      <c r="K2" s="66" t="s">
        <v>7</v>
      </c>
      <c r="L2" s="66" t="s">
        <v>8</v>
      </c>
      <c r="M2" s="66" t="s">
        <v>9</v>
      </c>
      <c r="N2" s="3"/>
      <c r="O2" s="3"/>
    </row>
    <row r="3" spans="1:15" s="4" customFormat="1" ht="13.5">
      <c r="A3" s="61"/>
      <c r="B3" s="62"/>
      <c r="C3" s="63"/>
      <c r="D3" s="65"/>
      <c r="E3" s="65"/>
      <c r="F3" s="61"/>
      <c r="G3" s="63"/>
      <c r="H3" s="65"/>
      <c r="I3" s="61"/>
      <c r="J3" s="63"/>
      <c r="K3" s="67"/>
      <c r="L3" s="67"/>
      <c r="M3" s="67"/>
      <c r="N3" s="3"/>
      <c r="O3" s="3"/>
    </row>
    <row r="4" spans="1:15" s="4" customFormat="1" ht="14.25">
      <c r="A4" s="52" t="s">
        <v>10</v>
      </c>
      <c r="B4" s="53"/>
      <c r="C4" s="54"/>
      <c r="D4" s="5" t="s">
        <v>11</v>
      </c>
      <c r="E4" s="5" t="s">
        <v>12</v>
      </c>
      <c r="F4" s="55" t="s">
        <v>13</v>
      </c>
      <c r="G4" s="56"/>
      <c r="H4" s="5" t="s">
        <v>14</v>
      </c>
      <c r="I4" s="55" t="s">
        <v>15</v>
      </c>
      <c r="J4" s="56"/>
      <c r="K4" s="5" t="s">
        <v>14</v>
      </c>
      <c r="L4" s="5" t="s">
        <v>14</v>
      </c>
      <c r="M4" s="5" t="s">
        <v>14</v>
      </c>
      <c r="N4" s="3"/>
      <c r="O4" s="3"/>
    </row>
    <row r="5" spans="1:15" s="4" customFormat="1" ht="14.25">
      <c r="A5" s="30" t="s">
        <v>16</v>
      </c>
      <c r="B5" s="31"/>
      <c r="C5" s="6" t="s">
        <v>17</v>
      </c>
      <c r="D5" s="7">
        <v>17604</v>
      </c>
      <c r="E5" s="7">
        <v>5040</v>
      </c>
      <c r="F5" s="40">
        <v>77278</v>
      </c>
      <c r="G5" s="41"/>
      <c r="H5" s="8">
        <v>2513324413</v>
      </c>
      <c r="I5" s="27">
        <f aca="true" t="shared" si="0" ref="I5:I48">E5/D5*100</f>
        <v>28.629856850715747</v>
      </c>
      <c r="J5" s="28"/>
      <c r="K5" s="9">
        <f aca="true" t="shared" si="1" ref="K5:K36">H5/E5</f>
        <v>498675.47876984125</v>
      </c>
      <c r="L5" s="9">
        <f aca="true" t="shared" si="2" ref="L5:L36">H5/D5</f>
        <v>142770.07572142695</v>
      </c>
      <c r="M5" s="9">
        <f aca="true" t="shared" si="3" ref="M5:M20">H5/F5</f>
        <v>32523.155529387408</v>
      </c>
      <c r="N5" s="3"/>
      <c r="O5" s="3"/>
    </row>
    <row r="6" spans="1:15" s="4" customFormat="1" ht="14.25">
      <c r="A6" s="32"/>
      <c r="B6" s="33"/>
      <c r="C6" s="6" t="s">
        <v>18</v>
      </c>
      <c r="D6" s="7">
        <v>39451</v>
      </c>
      <c r="E6" s="7">
        <v>6305</v>
      </c>
      <c r="F6" s="40">
        <v>118842</v>
      </c>
      <c r="G6" s="41"/>
      <c r="H6" s="8">
        <v>2778929150</v>
      </c>
      <c r="I6" s="27">
        <f t="shared" si="0"/>
        <v>15.981850903652633</v>
      </c>
      <c r="J6" s="28"/>
      <c r="K6" s="9">
        <f t="shared" si="1"/>
        <v>440750.06344171293</v>
      </c>
      <c r="L6" s="9">
        <f t="shared" si="2"/>
        <v>70440.01799700895</v>
      </c>
      <c r="M6" s="9">
        <f t="shared" si="3"/>
        <v>23383.39265579509</v>
      </c>
      <c r="N6" s="3"/>
      <c r="O6" s="3"/>
    </row>
    <row r="7" spans="1:15" s="4" customFormat="1" ht="14.25">
      <c r="A7" s="32"/>
      <c r="B7" s="33"/>
      <c r="C7" s="6" t="s">
        <v>19</v>
      </c>
      <c r="D7" s="7">
        <v>947</v>
      </c>
      <c r="E7" s="7">
        <v>161</v>
      </c>
      <c r="F7" s="40">
        <v>2036</v>
      </c>
      <c r="G7" s="41"/>
      <c r="H7" s="8">
        <v>74001470</v>
      </c>
      <c r="I7" s="27">
        <f t="shared" si="0"/>
        <v>17.00105596620908</v>
      </c>
      <c r="J7" s="28"/>
      <c r="K7" s="9">
        <f t="shared" si="1"/>
        <v>459636.4596273292</v>
      </c>
      <c r="L7" s="9">
        <f t="shared" si="2"/>
        <v>78143.05174234425</v>
      </c>
      <c r="M7" s="9">
        <f t="shared" si="3"/>
        <v>36346.49803536346</v>
      </c>
      <c r="N7" s="3"/>
      <c r="O7" s="3"/>
    </row>
    <row r="8" spans="1:15" s="4" customFormat="1" ht="14.25">
      <c r="A8" s="34"/>
      <c r="B8" s="35"/>
      <c r="C8" s="6" t="s">
        <v>20</v>
      </c>
      <c r="D8" s="9">
        <f>SUM(D5:D7)</f>
        <v>58002</v>
      </c>
      <c r="E8" s="9">
        <f>SUM(E5:E7)</f>
        <v>11506</v>
      </c>
      <c r="F8" s="50">
        <f>SUM(F5:G7)</f>
        <v>198156</v>
      </c>
      <c r="G8" s="51"/>
      <c r="H8" s="10">
        <f>SUM(H5:H7)</f>
        <v>5366255033</v>
      </c>
      <c r="I8" s="27">
        <f t="shared" si="0"/>
        <v>19.837246991483052</v>
      </c>
      <c r="J8" s="28"/>
      <c r="K8" s="9">
        <f t="shared" si="1"/>
        <v>466387.539805319</v>
      </c>
      <c r="L8" s="9">
        <f t="shared" si="2"/>
        <v>92518.44820868246</v>
      </c>
      <c r="M8" s="9">
        <f t="shared" si="3"/>
        <v>27080.961631240032</v>
      </c>
      <c r="N8" s="3"/>
      <c r="O8" s="3"/>
    </row>
    <row r="9" spans="1:15" s="4" customFormat="1" ht="14.25">
      <c r="A9" s="30" t="s">
        <v>21</v>
      </c>
      <c r="B9" s="31"/>
      <c r="C9" s="6" t="s">
        <v>17</v>
      </c>
      <c r="D9" s="7">
        <v>17604</v>
      </c>
      <c r="E9" s="7">
        <v>234375</v>
      </c>
      <c r="F9" s="40">
        <v>407520</v>
      </c>
      <c r="G9" s="41"/>
      <c r="H9" s="8">
        <v>2981861997</v>
      </c>
      <c r="I9" s="27">
        <f t="shared" si="0"/>
        <v>1331.373551465576</v>
      </c>
      <c r="J9" s="28"/>
      <c r="K9" s="9">
        <f t="shared" si="1"/>
        <v>12722.6111872</v>
      </c>
      <c r="L9" s="9">
        <f t="shared" si="2"/>
        <v>169385.48040218133</v>
      </c>
      <c r="M9" s="9">
        <f t="shared" si="3"/>
        <v>7317.09363221437</v>
      </c>
      <c r="N9" s="3"/>
      <c r="O9" s="3"/>
    </row>
    <row r="10" spans="1:15" s="4" customFormat="1" ht="14.25">
      <c r="A10" s="32"/>
      <c r="B10" s="33"/>
      <c r="C10" s="6" t="s">
        <v>18</v>
      </c>
      <c r="D10" s="7">
        <v>39451</v>
      </c>
      <c r="E10" s="7">
        <v>233096</v>
      </c>
      <c r="F10" s="40">
        <v>394244</v>
      </c>
      <c r="G10" s="41"/>
      <c r="H10" s="8">
        <v>3092075013</v>
      </c>
      <c r="I10" s="27">
        <f t="shared" si="0"/>
        <v>590.8494081265367</v>
      </c>
      <c r="J10" s="28"/>
      <c r="K10" s="9">
        <f t="shared" si="1"/>
        <v>13265.24270257748</v>
      </c>
      <c r="L10" s="9">
        <f t="shared" si="2"/>
        <v>78377.60799472763</v>
      </c>
      <c r="M10" s="9">
        <f t="shared" si="3"/>
        <v>7843.049007721107</v>
      </c>
      <c r="N10" s="3"/>
      <c r="O10" s="3"/>
    </row>
    <row r="11" spans="1:15" s="4" customFormat="1" ht="14.25">
      <c r="A11" s="32"/>
      <c r="B11" s="33"/>
      <c r="C11" s="6" t="s">
        <v>19</v>
      </c>
      <c r="D11" s="7">
        <v>947</v>
      </c>
      <c r="E11" s="7">
        <v>9640</v>
      </c>
      <c r="F11" s="40">
        <v>14926</v>
      </c>
      <c r="G11" s="41"/>
      <c r="H11" s="8">
        <v>126961430</v>
      </c>
      <c r="I11" s="27">
        <f t="shared" si="0"/>
        <v>1017.9514255543822</v>
      </c>
      <c r="J11" s="28"/>
      <c r="K11" s="9">
        <f t="shared" si="1"/>
        <v>13170.272821576764</v>
      </c>
      <c r="L11" s="9">
        <f t="shared" si="2"/>
        <v>134066.97993664202</v>
      </c>
      <c r="M11" s="9">
        <f t="shared" si="3"/>
        <v>8506.058555540667</v>
      </c>
      <c r="N11" s="3"/>
      <c r="O11" s="3"/>
    </row>
    <row r="12" spans="1:15" s="4" customFormat="1" ht="14.25">
      <c r="A12" s="34"/>
      <c r="B12" s="35"/>
      <c r="C12" s="6" t="s">
        <v>20</v>
      </c>
      <c r="D12" s="9">
        <f>SUM(D9:D11)</f>
        <v>58002</v>
      </c>
      <c r="E12" s="9">
        <f>SUM(E9:E11)</f>
        <v>477111</v>
      </c>
      <c r="F12" s="50">
        <f>SUM(F9:G11)</f>
        <v>816690</v>
      </c>
      <c r="G12" s="51"/>
      <c r="H12" s="11">
        <f>SUM(H9:H11)</f>
        <v>6200898440</v>
      </c>
      <c r="I12" s="27">
        <f t="shared" si="0"/>
        <v>822.5768076962863</v>
      </c>
      <c r="J12" s="28"/>
      <c r="K12" s="9">
        <f t="shared" si="1"/>
        <v>12996.76268205931</v>
      </c>
      <c r="L12" s="9">
        <f t="shared" si="2"/>
        <v>106908.35557394572</v>
      </c>
      <c r="M12" s="9">
        <f t="shared" si="3"/>
        <v>7592.719930450967</v>
      </c>
      <c r="N12" s="3"/>
      <c r="O12" s="3"/>
    </row>
    <row r="13" spans="1:15" s="4" customFormat="1" ht="14.25">
      <c r="A13" s="30" t="s">
        <v>22</v>
      </c>
      <c r="B13" s="31"/>
      <c r="C13" s="6" t="s">
        <v>17</v>
      </c>
      <c r="D13" s="7">
        <v>17604</v>
      </c>
      <c r="E13" s="7">
        <v>36425</v>
      </c>
      <c r="F13" s="40">
        <v>87350</v>
      </c>
      <c r="G13" s="41"/>
      <c r="H13" s="8">
        <v>558092694</v>
      </c>
      <c r="I13" s="27">
        <f t="shared" si="0"/>
        <v>206.9132015451034</v>
      </c>
      <c r="J13" s="28"/>
      <c r="K13" s="9">
        <f t="shared" si="1"/>
        <v>15321.693726835965</v>
      </c>
      <c r="L13" s="9">
        <f t="shared" si="2"/>
        <v>31702.60702113156</v>
      </c>
      <c r="M13" s="9">
        <f t="shared" si="3"/>
        <v>6389.155054378935</v>
      </c>
      <c r="N13" s="3"/>
      <c r="O13" s="3"/>
    </row>
    <row r="14" spans="1:15" s="4" customFormat="1" ht="14.25">
      <c r="A14" s="32"/>
      <c r="B14" s="33"/>
      <c r="C14" s="6" t="s">
        <v>18</v>
      </c>
      <c r="D14" s="7">
        <v>39451</v>
      </c>
      <c r="E14" s="7">
        <v>48303</v>
      </c>
      <c r="F14" s="40">
        <v>106825</v>
      </c>
      <c r="G14" s="41"/>
      <c r="H14" s="8">
        <v>668633115</v>
      </c>
      <c r="I14" s="27">
        <f t="shared" si="0"/>
        <v>122.43796101492993</v>
      </c>
      <c r="J14" s="28"/>
      <c r="K14" s="9">
        <f t="shared" si="1"/>
        <v>13842.475933171852</v>
      </c>
      <c r="L14" s="9">
        <f t="shared" si="2"/>
        <v>16948.44528655801</v>
      </c>
      <c r="M14" s="9">
        <f t="shared" si="3"/>
        <v>6259.144535455183</v>
      </c>
      <c r="N14" s="3"/>
      <c r="O14" s="3"/>
    </row>
    <row r="15" spans="1:15" s="4" customFormat="1" ht="14.25">
      <c r="A15" s="32"/>
      <c r="B15" s="33"/>
      <c r="C15" s="6" t="s">
        <v>19</v>
      </c>
      <c r="D15" s="7">
        <v>947</v>
      </c>
      <c r="E15" s="7">
        <v>1798</v>
      </c>
      <c r="F15" s="40">
        <v>4185</v>
      </c>
      <c r="G15" s="41"/>
      <c r="H15" s="8">
        <v>28442710</v>
      </c>
      <c r="I15" s="27">
        <f t="shared" si="0"/>
        <v>189.86272439281944</v>
      </c>
      <c r="J15" s="28"/>
      <c r="K15" s="9">
        <f t="shared" si="1"/>
        <v>15819.082313681869</v>
      </c>
      <c r="L15" s="9">
        <f t="shared" si="2"/>
        <v>30034.54065469905</v>
      </c>
      <c r="M15" s="9">
        <f t="shared" si="3"/>
        <v>6796.346475507766</v>
      </c>
      <c r="N15" s="3"/>
      <c r="O15" s="3"/>
    </row>
    <row r="16" spans="1:15" s="4" customFormat="1" ht="14.25">
      <c r="A16" s="32"/>
      <c r="B16" s="33"/>
      <c r="C16" s="12" t="s">
        <v>20</v>
      </c>
      <c r="D16" s="13">
        <f>SUM(D13:D15)</f>
        <v>58002</v>
      </c>
      <c r="E16" s="13">
        <f>SUM(E13:E15)</f>
        <v>86526</v>
      </c>
      <c r="F16" s="48">
        <f>SUM(F13:G15)</f>
        <v>198360</v>
      </c>
      <c r="G16" s="49"/>
      <c r="H16" s="11">
        <f>SUM(H13:H15)</f>
        <v>1255168519</v>
      </c>
      <c r="I16" s="27">
        <f t="shared" si="0"/>
        <v>149.177614565015</v>
      </c>
      <c r="J16" s="28"/>
      <c r="K16" s="9">
        <f t="shared" si="1"/>
        <v>14506.25845410628</v>
      </c>
      <c r="L16" s="9">
        <f t="shared" si="2"/>
        <v>21640.09032447157</v>
      </c>
      <c r="M16" s="9">
        <f t="shared" si="3"/>
        <v>6327.729980842912</v>
      </c>
      <c r="N16" s="3"/>
      <c r="O16" s="3"/>
    </row>
    <row r="17" spans="1:15" s="4" customFormat="1" ht="14.25">
      <c r="A17" s="25" t="s">
        <v>23</v>
      </c>
      <c r="B17" s="25"/>
      <c r="C17" s="6" t="s">
        <v>17</v>
      </c>
      <c r="D17" s="7">
        <v>17604</v>
      </c>
      <c r="E17" s="14">
        <f aca="true" t="shared" si="4" ref="E17:F19">E5+E9+E13</f>
        <v>275840</v>
      </c>
      <c r="F17" s="26">
        <f t="shared" si="4"/>
        <v>572148</v>
      </c>
      <c r="G17" s="26"/>
      <c r="H17" s="15">
        <f>H5+H9+H13</f>
        <v>6053279104</v>
      </c>
      <c r="I17" s="27">
        <f t="shared" si="0"/>
        <v>1566.916609861395</v>
      </c>
      <c r="J17" s="28"/>
      <c r="K17" s="9">
        <f t="shared" si="1"/>
        <v>21944.89234338747</v>
      </c>
      <c r="L17" s="9">
        <f t="shared" si="2"/>
        <v>343858.1631447398</v>
      </c>
      <c r="M17" s="9">
        <f t="shared" si="3"/>
        <v>10579.918314841614</v>
      </c>
      <c r="N17" s="3"/>
      <c r="O17" s="3"/>
    </row>
    <row r="18" spans="1:15" s="4" customFormat="1" ht="14.25">
      <c r="A18" s="25"/>
      <c r="B18" s="25"/>
      <c r="C18" s="6" t="s">
        <v>18</v>
      </c>
      <c r="D18" s="7">
        <v>39451</v>
      </c>
      <c r="E18" s="14">
        <f t="shared" si="4"/>
        <v>287704</v>
      </c>
      <c r="F18" s="26">
        <f t="shared" si="4"/>
        <v>619911</v>
      </c>
      <c r="G18" s="26"/>
      <c r="H18" s="15">
        <f>H6+H10+H14</f>
        <v>6539637278</v>
      </c>
      <c r="I18" s="27">
        <f t="shared" si="0"/>
        <v>729.2692200451193</v>
      </c>
      <c r="J18" s="28"/>
      <c r="K18" s="9">
        <f t="shared" si="1"/>
        <v>22730.435718655284</v>
      </c>
      <c r="L18" s="9">
        <f t="shared" si="2"/>
        <v>165766.0712782946</v>
      </c>
      <c r="M18" s="9">
        <f t="shared" si="3"/>
        <v>10549.316398644321</v>
      </c>
      <c r="N18" s="3"/>
      <c r="O18" s="3"/>
    </row>
    <row r="19" spans="1:15" s="4" customFormat="1" ht="14.25">
      <c r="A19" s="25"/>
      <c r="B19" s="25"/>
      <c r="C19" s="6" t="s">
        <v>19</v>
      </c>
      <c r="D19" s="7">
        <v>947</v>
      </c>
      <c r="E19" s="14">
        <f t="shared" si="4"/>
        <v>11599</v>
      </c>
      <c r="F19" s="26">
        <f t="shared" si="4"/>
        <v>21147</v>
      </c>
      <c r="G19" s="26"/>
      <c r="H19" s="15">
        <f>H7+H11+H15</f>
        <v>229405610</v>
      </c>
      <c r="I19" s="27">
        <f t="shared" si="0"/>
        <v>1224.8152059134109</v>
      </c>
      <c r="J19" s="28"/>
      <c r="K19" s="9">
        <f t="shared" si="1"/>
        <v>19778.050694025347</v>
      </c>
      <c r="L19" s="9">
        <f t="shared" si="2"/>
        <v>242244.57233368533</v>
      </c>
      <c r="M19" s="9">
        <f t="shared" si="3"/>
        <v>10848.139688844753</v>
      </c>
      <c r="N19" s="3"/>
      <c r="O19" s="3"/>
    </row>
    <row r="20" spans="1:15" s="4" customFormat="1" ht="14.25">
      <c r="A20" s="25"/>
      <c r="B20" s="25"/>
      <c r="C20" s="6" t="s">
        <v>20</v>
      </c>
      <c r="D20" s="9">
        <f>SUM(D17:D19)</f>
        <v>58002</v>
      </c>
      <c r="E20" s="9">
        <f>SUM(E17:E19)</f>
        <v>575143</v>
      </c>
      <c r="F20" s="29">
        <f>SUM(F17:G19)</f>
        <v>1213206</v>
      </c>
      <c r="G20" s="29"/>
      <c r="H20" s="11">
        <f>SUM(H17:H19)</f>
        <v>12822321992</v>
      </c>
      <c r="I20" s="27">
        <f t="shared" si="0"/>
        <v>991.5916692527844</v>
      </c>
      <c r="J20" s="28"/>
      <c r="K20" s="9">
        <f t="shared" si="1"/>
        <v>22294.145963699462</v>
      </c>
      <c r="L20" s="9">
        <f t="shared" si="2"/>
        <v>221066.89410709977</v>
      </c>
      <c r="M20" s="9">
        <f t="shared" si="3"/>
        <v>10568.956955372789</v>
      </c>
      <c r="N20" s="3"/>
      <c r="O20" s="3"/>
    </row>
    <row r="21" spans="1:15" s="4" customFormat="1" ht="14.25">
      <c r="A21" s="25" t="s">
        <v>24</v>
      </c>
      <c r="B21" s="25"/>
      <c r="C21" s="6" t="s">
        <v>17</v>
      </c>
      <c r="D21" s="7">
        <v>17604</v>
      </c>
      <c r="E21" s="7">
        <v>135789</v>
      </c>
      <c r="F21" s="40">
        <v>170073</v>
      </c>
      <c r="G21" s="41"/>
      <c r="H21" s="8">
        <v>1618239753</v>
      </c>
      <c r="I21" s="27">
        <f t="shared" si="0"/>
        <v>771.3531015678254</v>
      </c>
      <c r="J21" s="28"/>
      <c r="K21" s="9">
        <f t="shared" si="1"/>
        <v>11917.311070852573</v>
      </c>
      <c r="L21" s="9">
        <f t="shared" si="2"/>
        <v>91924.54856850716</v>
      </c>
      <c r="M21" s="16" t="s">
        <v>25</v>
      </c>
      <c r="N21" s="3"/>
      <c r="O21" s="3"/>
    </row>
    <row r="22" spans="1:15" s="4" customFormat="1" ht="14.25">
      <c r="A22" s="25"/>
      <c r="B22" s="25"/>
      <c r="C22" s="6" t="s">
        <v>18</v>
      </c>
      <c r="D22" s="7">
        <v>39451</v>
      </c>
      <c r="E22" s="7">
        <v>131012</v>
      </c>
      <c r="F22" s="40">
        <v>171263</v>
      </c>
      <c r="G22" s="41"/>
      <c r="H22" s="8">
        <v>1313971208</v>
      </c>
      <c r="I22" s="27">
        <f t="shared" si="0"/>
        <v>332.0879065169451</v>
      </c>
      <c r="J22" s="28"/>
      <c r="K22" s="9">
        <f t="shared" si="1"/>
        <v>10029.395841602296</v>
      </c>
      <c r="L22" s="9">
        <f t="shared" si="2"/>
        <v>33306.41068667461</v>
      </c>
      <c r="M22" s="16" t="s">
        <v>25</v>
      </c>
      <c r="N22" s="3"/>
      <c r="O22" s="3"/>
    </row>
    <row r="23" spans="1:15" s="4" customFormat="1" ht="14.25">
      <c r="A23" s="25"/>
      <c r="B23" s="25"/>
      <c r="C23" s="6" t="s">
        <v>19</v>
      </c>
      <c r="D23" s="7">
        <v>947</v>
      </c>
      <c r="E23" s="7">
        <v>5375</v>
      </c>
      <c r="F23" s="40">
        <v>6466</v>
      </c>
      <c r="G23" s="41"/>
      <c r="H23" s="8">
        <v>60830640</v>
      </c>
      <c r="I23" s="27">
        <f t="shared" si="0"/>
        <v>567.5818373812037</v>
      </c>
      <c r="J23" s="28"/>
      <c r="K23" s="9">
        <f t="shared" si="1"/>
        <v>11317.328372093023</v>
      </c>
      <c r="L23" s="9">
        <f t="shared" si="2"/>
        <v>64235.10031678986</v>
      </c>
      <c r="M23" s="16" t="s">
        <v>25</v>
      </c>
      <c r="N23" s="3"/>
      <c r="O23" s="3"/>
    </row>
    <row r="24" spans="1:15" s="4" customFormat="1" ht="14.25">
      <c r="A24" s="25"/>
      <c r="B24" s="25"/>
      <c r="C24" s="12" t="s">
        <v>20</v>
      </c>
      <c r="D24" s="13">
        <f>SUM(D21:D23)</f>
        <v>58002</v>
      </c>
      <c r="E24" s="9">
        <f>SUM(E21:E23)</f>
        <v>272176</v>
      </c>
      <c r="F24" s="46" t="s">
        <v>25</v>
      </c>
      <c r="G24" s="47"/>
      <c r="H24" s="11">
        <f>SUM(H21:H23)</f>
        <v>2993041601</v>
      </c>
      <c r="I24" s="27">
        <f t="shared" si="0"/>
        <v>469.25278438674525</v>
      </c>
      <c r="J24" s="28"/>
      <c r="K24" s="9">
        <f t="shared" si="1"/>
        <v>10996.713894685792</v>
      </c>
      <c r="L24" s="9">
        <f t="shared" si="2"/>
        <v>51602.386141857176</v>
      </c>
      <c r="M24" s="16" t="s">
        <v>25</v>
      </c>
      <c r="N24" s="3"/>
      <c r="O24" s="3"/>
    </row>
    <row r="25" spans="1:15" s="4" customFormat="1" ht="14.25">
      <c r="A25" s="25" t="s">
        <v>26</v>
      </c>
      <c r="B25" s="25"/>
      <c r="C25" s="6" t="s">
        <v>17</v>
      </c>
      <c r="D25" s="7">
        <v>17604</v>
      </c>
      <c r="E25" s="17">
        <v>4861</v>
      </c>
      <c r="F25" s="40">
        <v>194850</v>
      </c>
      <c r="G25" s="41"/>
      <c r="H25" s="8">
        <v>132955857</v>
      </c>
      <c r="I25" s="42">
        <f t="shared" si="0"/>
        <v>27.613042490343105</v>
      </c>
      <c r="J25" s="43"/>
      <c r="K25" s="18">
        <f t="shared" si="1"/>
        <v>27351.544332441885</v>
      </c>
      <c r="L25" s="9">
        <f t="shared" si="2"/>
        <v>7552.5935582822085</v>
      </c>
      <c r="M25" s="18">
        <f aca="true" t="shared" si="5" ref="M25:M32">H25/F25</f>
        <v>682.349792147806</v>
      </c>
      <c r="N25" s="3"/>
      <c r="O25" s="3"/>
    </row>
    <row r="26" spans="1:15" s="4" customFormat="1" ht="14.25">
      <c r="A26" s="25"/>
      <c r="B26" s="25"/>
      <c r="C26" s="6" t="s">
        <v>18</v>
      </c>
      <c r="D26" s="7">
        <v>39451</v>
      </c>
      <c r="E26" s="17">
        <v>5985</v>
      </c>
      <c r="F26" s="40">
        <v>319303</v>
      </c>
      <c r="G26" s="41"/>
      <c r="H26" s="8">
        <v>211809079</v>
      </c>
      <c r="I26" s="42">
        <f t="shared" si="0"/>
        <v>15.170718106004918</v>
      </c>
      <c r="J26" s="43"/>
      <c r="K26" s="18">
        <f t="shared" si="1"/>
        <v>35389.98813700919</v>
      </c>
      <c r="L26" s="9">
        <f t="shared" si="2"/>
        <v>5368.915338014245</v>
      </c>
      <c r="M26" s="18">
        <f t="shared" si="5"/>
        <v>663.3482272324406</v>
      </c>
      <c r="N26" s="3"/>
      <c r="O26" s="3"/>
    </row>
    <row r="27" spans="1:15" s="4" customFormat="1" ht="14.25">
      <c r="A27" s="25"/>
      <c r="B27" s="25"/>
      <c r="C27" s="6" t="s">
        <v>19</v>
      </c>
      <c r="D27" s="7">
        <v>947</v>
      </c>
      <c r="E27" s="17">
        <v>161</v>
      </c>
      <c r="F27" s="40">
        <v>5217</v>
      </c>
      <c r="G27" s="41"/>
      <c r="H27" s="8">
        <v>3637344</v>
      </c>
      <c r="I27" s="42">
        <f t="shared" si="0"/>
        <v>17.00105596620908</v>
      </c>
      <c r="J27" s="43"/>
      <c r="K27" s="18">
        <f t="shared" si="1"/>
        <v>22592.198757763974</v>
      </c>
      <c r="L27" s="9">
        <f t="shared" si="2"/>
        <v>3840.9123548046464</v>
      </c>
      <c r="M27" s="18">
        <f t="shared" si="5"/>
        <v>697.2098907418057</v>
      </c>
      <c r="N27" s="3"/>
      <c r="O27" s="3"/>
    </row>
    <row r="28" spans="1:15" s="4" customFormat="1" ht="14.25">
      <c r="A28" s="25"/>
      <c r="B28" s="25"/>
      <c r="C28" s="12" t="s">
        <v>20</v>
      </c>
      <c r="D28" s="13">
        <f>SUM(D25:D27)</f>
        <v>58002</v>
      </c>
      <c r="E28" s="18">
        <f>SUM(E25:E27)</f>
        <v>11007</v>
      </c>
      <c r="F28" s="44">
        <f>SUM(F25:G27)</f>
        <v>519370</v>
      </c>
      <c r="G28" s="45"/>
      <c r="H28" s="11">
        <f>SUM(H25:H27)</f>
        <v>348402280</v>
      </c>
      <c r="I28" s="42">
        <f t="shared" si="0"/>
        <v>18.9769318299369</v>
      </c>
      <c r="J28" s="43"/>
      <c r="K28" s="18">
        <f t="shared" si="1"/>
        <v>31652.79185972563</v>
      </c>
      <c r="L28" s="9">
        <f t="shared" si="2"/>
        <v>6006.728733491948</v>
      </c>
      <c r="M28" s="18">
        <f t="shared" si="5"/>
        <v>670.8171053391609</v>
      </c>
      <c r="N28" s="3"/>
      <c r="O28" s="3"/>
    </row>
    <row r="29" spans="1:15" s="4" customFormat="1" ht="14.25">
      <c r="A29" s="25" t="s">
        <v>27</v>
      </c>
      <c r="B29" s="25"/>
      <c r="C29" s="6" t="s">
        <v>17</v>
      </c>
      <c r="D29" s="7">
        <v>17604</v>
      </c>
      <c r="E29" s="7">
        <v>204</v>
      </c>
      <c r="F29" s="38">
        <v>1789</v>
      </c>
      <c r="G29" s="38"/>
      <c r="H29" s="8">
        <v>18094450</v>
      </c>
      <c r="I29" s="27">
        <f t="shared" si="0"/>
        <v>1.1588275391956373</v>
      </c>
      <c r="J29" s="28"/>
      <c r="K29" s="9">
        <f t="shared" si="1"/>
        <v>88698.2843137255</v>
      </c>
      <c r="L29" s="9">
        <f t="shared" si="2"/>
        <v>1027.8601454214952</v>
      </c>
      <c r="M29" s="9">
        <f t="shared" si="5"/>
        <v>10114.281721632196</v>
      </c>
      <c r="N29" s="3"/>
      <c r="O29" s="3"/>
    </row>
    <row r="30" spans="1:15" s="4" customFormat="1" ht="14.25">
      <c r="A30" s="25"/>
      <c r="B30" s="25"/>
      <c r="C30" s="6" t="s">
        <v>18</v>
      </c>
      <c r="D30" s="7">
        <v>39451</v>
      </c>
      <c r="E30" s="7">
        <v>252</v>
      </c>
      <c r="F30" s="38">
        <v>2138</v>
      </c>
      <c r="G30" s="38"/>
      <c r="H30" s="8">
        <v>22563250</v>
      </c>
      <c r="I30" s="27">
        <f t="shared" si="0"/>
        <v>0.6387670781475755</v>
      </c>
      <c r="J30" s="28"/>
      <c r="K30" s="9">
        <f t="shared" si="1"/>
        <v>89536.70634920635</v>
      </c>
      <c r="L30" s="9">
        <f t="shared" si="2"/>
        <v>571.9310030164</v>
      </c>
      <c r="M30" s="9">
        <f t="shared" si="5"/>
        <v>10553.43779232928</v>
      </c>
      <c r="N30" s="3"/>
      <c r="O30" s="3"/>
    </row>
    <row r="31" spans="1:15" s="4" customFormat="1" ht="14.25">
      <c r="A31" s="25"/>
      <c r="B31" s="25"/>
      <c r="C31" s="6" t="s">
        <v>19</v>
      </c>
      <c r="D31" s="7">
        <v>947</v>
      </c>
      <c r="E31" s="7">
        <v>1</v>
      </c>
      <c r="F31" s="38">
        <v>7</v>
      </c>
      <c r="G31" s="38"/>
      <c r="H31" s="8">
        <v>153700</v>
      </c>
      <c r="I31" s="27">
        <f t="shared" si="0"/>
        <v>0.10559662090813093</v>
      </c>
      <c r="J31" s="28"/>
      <c r="K31" s="9">
        <f t="shared" si="1"/>
        <v>153700</v>
      </c>
      <c r="L31" s="9">
        <f t="shared" si="2"/>
        <v>162.30200633579724</v>
      </c>
      <c r="M31" s="9">
        <f t="shared" si="5"/>
        <v>21957.14285714286</v>
      </c>
      <c r="N31" s="3"/>
      <c r="O31" s="3"/>
    </row>
    <row r="32" spans="1:15" s="4" customFormat="1" ht="14.25">
      <c r="A32" s="25"/>
      <c r="B32" s="25"/>
      <c r="C32" s="12" t="s">
        <v>20</v>
      </c>
      <c r="D32" s="13">
        <f>SUM(D29:D31)</f>
        <v>58002</v>
      </c>
      <c r="E32" s="9">
        <f>SUM(E29:E31)</f>
        <v>457</v>
      </c>
      <c r="F32" s="39">
        <f>SUM(F29:F31)</f>
        <v>3934</v>
      </c>
      <c r="G32" s="39"/>
      <c r="H32" s="11">
        <f>SUM(H29:H31)</f>
        <v>40811400</v>
      </c>
      <c r="I32" s="27">
        <f t="shared" si="0"/>
        <v>0.7879038653839522</v>
      </c>
      <c r="J32" s="28"/>
      <c r="K32" s="9">
        <f t="shared" si="1"/>
        <v>89302.84463894967</v>
      </c>
      <c r="L32" s="9">
        <f t="shared" si="2"/>
        <v>703.6205648081101</v>
      </c>
      <c r="M32" s="9">
        <f t="shared" si="5"/>
        <v>10374.021352313168</v>
      </c>
      <c r="N32" s="3"/>
      <c r="O32" s="3"/>
    </row>
    <row r="33" spans="1:15" s="4" customFormat="1" ht="14.25">
      <c r="A33" s="25" t="s">
        <v>28</v>
      </c>
      <c r="B33" s="25"/>
      <c r="C33" s="6" t="s">
        <v>17</v>
      </c>
      <c r="D33" s="7">
        <v>17604</v>
      </c>
      <c r="E33" s="7">
        <v>9564</v>
      </c>
      <c r="F33" s="36" t="s">
        <v>25</v>
      </c>
      <c r="G33" s="36"/>
      <c r="H33" s="8">
        <v>132496890</v>
      </c>
      <c r="I33" s="27">
        <f t="shared" si="0"/>
        <v>54.32856169052488</v>
      </c>
      <c r="J33" s="28"/>
      <c r="K33" s="9">
        <f t="shared" si="1"/>
        <v>13853.710790464242</v>
      </c>
      <c r="L33" s="9">
        <f t="shared" si="2"/>
        <v>7526.521813224267</v>
      </c>
      <c r="M33" s="16" t="s">
        <v>25</v>
      </c>
      <c r="N33" s="3"/>
      <c r="O33" s="3"/>
    </row>
    <row r="34" spans="1:15" s="4" customFormat="1" ht="14.25">
      <c r="A34" s="25"/>
      <c r="B34" s="25"/>
      <c r="C34" s="6" t="s">
        <v>18</v>
      </c>
      <c r="D34" s="7">
        <v>39451</v>
      </c>
      <c r="E34" s="7">
        <v>12405</v>
      </c>
      <c r="F34" s="36" t="s">
        <v>25</v>
      </c>
      <c r="G34" s="36"/>
      <c r="H34" s="8">
        <v>119039470</v>
      </c>
      <c r="I34" s="27">
        <f t="shared" si="0"/>
        <v>31.444069858812195</v>
      </c>
      <c r="J34" s="28"/>
      <c r="K34" s="9">
        <f t="shared" si="1"/>
        <v>9596.087867795244</v>
      </c>
      <c r="L34" s="9">
        <f t="shared" si="2"/>
        <v>3017.4005728625384</v>
      </c>
      <c r="M34" s="16" t="s">
        <v>25</v>
      </c>
      <c r="N34" s="3"/>
      <c r="O34" s="3"/>
    </row>
    <row r="35" spans="1:15" s="4" customFormat="1" ht="14.25">
      <c r="A35" s="25"/>
      <c r="B35" s="25"/>
      <c r="C35" s="6" t="s">
        <v>19</v>
      </c>
      <c r="D35" s="7">
        <v>947</v>
      </c>
      <c r="E35" s="7">
        <v>613</v>
      </c>
      <c r="F35" s="36" t="s">
        <v>25</v>
      </c>
      <c r="G35" s="36"/>
      <c r="H35" s="8">
        <v>6947016</v>
      </c>
      <c r="I35" s="27">
        <f t="shared" si="0"/>
        <v>64.73072861668426</v>
      </c>
      <c r="J35" s="28"/>
      <c r="K35" s="9">
        <f t="shared" si="1"/>
        <v>11332.815660685155</v>
      </c>
      <c r="L35" s="9">
        <f t="shared" si="2"/>
        <v>7335.814149947201</v>
      </c>
      <c r="M35" s="16" t="s">
        <v>25</v>
      </c>
      <c r="N35" s="3"/>
      <c r="O35" s="3"/>
    </row>
    <row r="36" spans="1:15" s="4" customFormat="1" ht="14.25">
      <c r="A36" s="25"/>
      <c r="B36" s="25"/>
      <c r="C36" s="12" t="s">
        <v>20</v>
      </c>
      <c r="D36" s="13">
        <f>SUM(D33:D35)</f>
        <v>58002</v>
      </c>
      <c r="E36" s="9">
        <f>SUM(E33:E35)</f>
        <v>22582</v>
      </c>
      <c r="F36" s="37" t="s">
        <v>25</v>
      </c>
      <c r="G36" s="37"/>
      <c r="H36" s="11">
        <f>SUM(H33:H35)</f>
        <v>258483376</v>
      </c>
      <c r="I36" s="27">
        <f t="shared" si="0"/>
        <v>38.933140236543565</v>
      </c>
      <c r="J36" s="28"/>
      <c r="K36" s="9">
        <f t="shared" si="1"/>
        <v>11446.434151093792</v>
      </c>
      <c r="L36" s="9">
        <f t="shared" si="2"/>
        <v>4456.456260128961</v>
      </c>
      <c r="M36" s="16" t="s">
        <v>25</v>
      </c>
      <c r="N36" s="3"/>
      <c r="O36" s="3"/>
    </row>
    <row r="37" spans="1:15" s="4" customFormat="1" ht="14.25">
      <c r="A37" s="25" t="s">
        <v>29</v>
      </c>
      <c r="B37" s="25"/>
      <c r="C37" s="6" t="s">
        <v>17</v>
      </c>
      <c r="D37" s="7">
        <v>17604</v>
      </c>
      <c r="E37" s="7">
        <v>0</v>
      </c>
      <c r="F37" s="36" t="s">
        <v>25</v>
      </c>
      <c r="G37" s="36"/>
      <c r="H37" s="19" t="s">
        <v>25</v>
      </c>
      <c r="I37" s="27">
        <f t="shared" si="0"/>
        <v>0</v>
      </c>
      <c r="J37" s="28"/>
      <c r="K37" s="16" t="s">
        <v>25</v>
      </c>
      <c r="L37" s="16" t="s">
        <v>25</v>
      </c>
      <c r="M37" s="16" t="s">
        <v>25</v>
      </c>
      <c r="N37" s="3"/>
      <c r="O37" s="3"/>
    </row>
    <row r="38" spans="1:15" s="4" customFormat="1" ht="14.25">
      <c r="A38" s="25"/>
      <c r="B38" s="25"/>
      <c r="C38" s="6" t="s">
        <v>18</v>
      </c>
      <c r="D38" s="7">
        <v>39451</v>
      </c>
      <c r="E38" s="7">
        <v>12</v>
      </c>
      <c r="F38" s="36" t="s">
        <v>25</v>
      </c>
      <c r="G38" s="36"/>
      <c r="H38" s="19" t="s">
        <v>25</v>
      </c>
      <c r="I38" s="27">
        <f t="shared" si="0"/>
        <v>0.03041747991178931</v>
      </c>
      <c r="J38" s="28"/>
      <c r="K38" s="16" t="s">
        <v>25</v>
      </c>
      <c r="L38" s="16" t="s">
        <v>25</v>
      </c>
      <c r="M38" s="16" t="s">
        <v>25</v>
      </c>
      <c r="N38" s="3"/>
      <c r="O38" s="3"/>
    </row>
    <row r="39" spans="1:15" s="4" customFormat="1" ht="14.25">
      <c r="A39" s="25"/>
      <c r="B39" s="25"/>
      <c r="C39" s="6" t="s">
        <v>19</v>
      </c>
      <c r="D39" s="7">
        <v>947</v>
      </c>
      <c r="E39" s="7">
        <v>0</v>
      </c>
      <c r="F39" s="36" t="s">
        <v>25</v>
      </c>
      <c r="G39" s="36"/>
      <c r="H39" s="19" t="s">
        <v>25</v>
      </c>
      <c r="I39" s="27">
        <f t="shared" si="0"/>
        <v>0</v>
      </c>
      <c r="J39" s="28"/>
      <c r="K39" s="16" t="s">
        <v>25</v>
      </c>
      <c r="L39" s="16" t="s">
        <v>25</v>
      </c>
      <c r="M39" s="16" t="s">
        <v>25</v>
      </c>
      <c r="N39" s="3"/>
      <c r="O39" s="3"/>
    </row>
    <row r="40" spans="1:15" s="4" customFormat="1" ht="14.25">
      <c r="A40" s="25"/>
      <c r="B40" s="25"/>
      <c r="C40" s="12" t="s">
        <v>20</v>
      </c>
      <c r="D40" s="13">
        <f>SUM(D37:D39)</f>
        <v>58002</v>
      </c>
      <c r="E40" s="9">
        <f>SUM(E37:E39)</f>
        <v>12</v>
      </c>
      <c r="F40" s="37" t="s">
        <v>25</v>
      </c>
      <c r="G40" s="37"/>
      <c r="H40" s="20" t="s">
        <v>25</v>
      </c>
      <c r="I40" s="27">
        <f t="shared" si="0"/>
        <v>0.020688941760628944</v>
      </c>
      <c r="J40" s="28"/>
      <c r="K40" s="16" t="s">
        <v>25</v>
      </c>
      <c r="L40" s="16" t="s">
        <v>25</v>
      </c>
      <c r="M40" s="16" t="s">
        <v>25</v>
      </c>
      <c r="N40" s="3"/>
      <c r="O40" s="3"/>
    </row>
    <row r="41" spans="1:15" s="4" customFormat="1" ht="14.25">
      <c r="A41" s="30" t="s">
        <v>30</v>
      </c>
      <c r="B41" s="31"/>
      <c r="C41" s="6" t="s">
        <v>17</v>
      </c>
      <c r="D41" s="7">
        <v>17604</v>
      </c>
      <c r="E41" s="14">
        <v>0</v>
      </c>
      <c r="F41" s="36" t="s">
        <v>25</v>
      </c>
      <c r="G41" s="36"/>
      <c r="H41" s="19">
        <v>0</v>
      </c>
      <c r="I41" s="27">
        <f t="shared" si="0"/>
        <v>0</v>
      </c>
      <c r="J41" s="28"/>
      <c r="K41" s="16">
        <v>0</v>
      </c>
      <c r="L41" s="16">
        <v>0</v>
      </c>
      <c r="M41" s="16" t="s">
        <v>25</v>
      </c>
      <c r="N41" s="3"/>
      <c r="O41" s="3"/>
    </row>
    <row r="42" spans="1:15" s="4" customFormat="1" ht="14.25">
      <c r="A42" s="32"/>
      <c r="B42" s="33"/>
      <c r="C42" s="6" t="s">
        <v>18</v>
      </c>
      <c r="D42" s="7">
        <v>39451</v>
      </c>
      <c r="E42" s="14">
        <v>0</v>
      </c>
      <c r="F42" s="36" t="s">
        <v>25</v>
      </c>
      <c r="G42" s="36"/>
      <c r="H42" s="19">
        <v>0</v>
      </c>
      <c r="I42" s="27">
        <f t="shared" si="0"/>
        <v>0</v>
      </c>
      <c r="J42" s="28"/>
      <c r="K42" s="16">
        <v>0</v>
      </c>
      <c r="L42" s="16">
        <v>0</v>
      </c>
      <c r="M42" s="16" t="s">
        <v>25</v>
      </c>
      <c r="N42" s="3"/>
      <c r="O42" s="3"/>
    </row>
    <row r="43" spans="1:15" s="4" customFormat="1" ht="14.25">
      <c r="A43" s="32"/>
      <c r="B43" s="33"/>
      <c r="C43" s="6" t="s">
        <v>19</v>
      </c>
      <c r="D43" s="7">
        <v>947</v>
      </c>
      <c r="E43" s="14">
        <v>0</v>
      </c>
      <c r="F43" s="36" t="s">
        <v>25</v>
      </c>
      <c r="G43" s="36"/>
      <c r="H43" s="19">
        <v>0</v>
      </c>
      <c r="I43" s="27">
        <f t="shared" si="0"/>
        <v>0</v>
      </c>
      <c r="J43" s="28"/>
      <c r="K43" s="16">
        <v>0</v>
      </c>
      <c r="L43" s="9">
        <f aca="true" t="shared" si="6" ref="L43:L48">H43/D43</f>
        <v>0</v>
      </c>
      <c r="M43" s="16" t="s">
        <v>25</v>
      </c>
      <c r="N43" s="3"/>
      <c r="O43" s="3"/>
    </row>
    <row r="44" spans="1:15" s="4" customFormat="1" ht="14.25">
      <c r="A44" s="34"/>
      <c r="B44" s="35"/>
      <c r="C44" s="12" t="s">
        <v>20</v>
      </c>
      <c r="D44" s="13">
        <f>SUM(D41:D43)</f>
        <v>58002</v>
      </c>
      <c r="E44" s="9">
        <f>SUM(E41:E43)</f>
        <v>0</v>
      </c>
      <c r="F44" s="37" t="s">
        <v>25</v>
      </c>
      <c r="G44" s="37"/>
      <c r="H44" s="10">
        <f>SUM(H41:H43)</f>
        <v>0</v>
      </c>
      <c r="I44" s="27">
        <f t="shared" si="0"/>
        <v>0</v>
      </c>
      <c r="J44" s="28"/>
      <c r="K44" s="16">
        <v>0</v>
      </c>
      <c r="L44" s="9">
        <f t="shared" si="6"/>
        <v>0</v>
      </c>
      <c r="M44" s="16" t="s">
        <v>25</v>
      </c>
      <c r="N44" s="3"/>
      <c r="O44" s="3"/>
    </row>
    <row r="45" spans="1:15" s="4" customFormat="1" ht="14.25">
      <c r="A45" s="25" t="s">
        <v>31</v>
      </c>
      <c r="B45" s="25"/>
      <c r="C45" s="6" t="s">
        <v>17</v>
      </c>
      <c r="D45" s="7">
        <v>17604</v>
      </c>
      <c r="E45" s="14">
        <f>SUM(E17,E21,E29,E33,E37,E41)</f>
        <v>421397</v>
      </c>
      <c r="F45" s="26">
        <f>SUM(F17,F21,F29)</f>
        <v>744010</v>
      </c>
      <c r="G45" s="26"/>
      <c r="H45" s="21">
        <f>SUM(H17,H21,H29,H33,H37,H41,H25)</f>
        <v>7955066054</v>
      </c>
      <c r="I45" s="27">
        <f t="shared" si="0"/>
        <v>2393.757100658941</v>
      </c>
      <c r="J45" s="28"/>
      <c r="K45" s="9">
        <f>H45/E45</f>
        <v>18877.842163090863</v>
      </c>
      <c r="L45" s="9">
        <f t="shared" si="6"/>
        <v>451889.68723017495</v>
      </c>
      <c r="M45" s="9">
        <f>H45/F45</f>
        <v>10692.149371648231</v>
      </c>
      <c r="N45" s="3"/>
      <c r="O45" s="3"/>
    </row>
    <row r="46" spans="1:15" s="4" customFormat="1" ht="14.25">
      <c r="A46" s="25"/>
      <c r="B46" s="25"/>
      <c r="C46" s="6" t="s">
        <v>18</v>
      </c>
      <c r="D46" s="7">
        <v>39451</v>
      </c>
      <c r="E46" s="14">
        <f>SUM(E18,E22,E30,E34,E38,E42)</f>
        <v>431385</v>
      </c>
      <c r="F46" s="26">
        <f>SUM(F18,F22,F30)</f>
        <v>793312</v>
      </c>
      <c r="G46" s="26"/>
      <c r="H46" s="21">
        <f>SUM(H18,H22,H30,H34,H38,H42,H26)</f>
        <v>8207020285</v>
      </c>
      <c r="I46" s="27">
        <f t="shared" si="0"/>
        <v>1093.4703809789357</v>
      </c>
      <c r="J46" s="28"/>
      <c r="K46" s="9">
        <f>H46/E46</f>
        <v>19024.816080763125</v>
      </c>
      <c r="L46" s="9">
        <f t="shared" si="6"/>
        <v>208030.7288788624</v>
      </c>
      <c r="M46" s="9">
        <f>H46/F46</f>
        <v>10345.261744433465</v>
      </c>
      <c r="N46" s="3"/>
      <c r="O46" s="3"/>
    </row>
    <row r="47" spans="1:15" s="4" customFormat="1" ht="14.25">
      <c r="A47" s="25"/>
      <c r="B47" s="25"/>
      <c r="C47" s="6" t="s">
        <v>19</v>
      </c>
      <c r="D47" s="7">
        <v>947</v>
      </c>
      <c r="E47" s="14">
        <f>SUM(E19,E23,E31,E35,E39,E43)</f>
        <v>17588</v>
      </c>
      <c r="F47" s="26">
        <f>SUM(F19,F23,F31)</f>
        <v>27620</v>
      </c>
      <c r="G47" s="26"/>
      <c r="H47" s="21">
        <f>SUM(H19,H23,H31,H35,H39,H43,H27)</f>
        <v>300974310</v>
      </c>
      <c r="I47" s="27">
        <f t="shared" si="0"/>
        <v>1857.233368532207</v>
      </c>
      <c r="J47" s="28"/>
      <c r="K47" s="9">
        <f>H47/E47</f>
        <v>17112.48066863771</v>
      </c>
      <c r="L47" s="9">
        <f t="shared" si="6"/>
        <v>317818.7011615628</v>
      </c>
      <c r="M47" s="9">
        <f>H47/F47</f>
        <v>10896.969949312093</v>
      </c>
      <c r="N47" s="3"/>
      <c r="O47" s="3"/>
    </row>
    <row r="48" spans="1:15" s="4" customFormat="1" ht="14.25">
      <c r="A48" s="25"/>
      <c r="B48" s="25"/>
      <c r="C48" s="12" t="s">
        <v>20</v>
      </c>
      <c r="D48" s="13">
        <f>SUM(D45:D47)</f>
        <v>58002</v>
      </c>
      <c r="E48" s="9">
        <f>SUM(E45:E47)</f>
        <v>870370</v>
      </c>
      <c r="F48" s="29">
        <f>SUM(F45:G47)</f>
        <v>1564942</v>
      </c>
      <c r="G48" s="29"/>
      <c r="H48" s="11">
        <f>SUM(H45:H47)</f>
        <v>16463060649</v>
      </c>
      <c r="I48" s="27">
        <f t="shared" si="0"/>
        <v>1500.5861866832179</v>
      </c>
      <c r="J48" s="28"/>
      <c r="K48" s="9">
        <f>H48/E48</f>
        <v>18915.01390098464</v>
      </c>
      <c r="L48" s="9">
        <f t="shared" si="6"/>
        <v>283836.08580738597</v>
      </c>
      <c r="M48" s="9">
        <f>H48/F48</f>
        <v>10519.917446780775</v>
      </c>
      <c r="N48" s="3"/>
      <c r="O48" s="3"/>
    </row>
    <row r="49" spans="1:15" s="4" customFormat="1" ht="14.25">
      <c r="A49" s="22" t="s">
        <v>32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3"/>
      <c r="O49" s="3"/>
    </row>
    <row r="50" spans="1:15" s="4" customFormat="1" ht="14.25">
      <c r="A50" s="23" t="s">
        <v>33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"/>
      <c r="O50" s="3"/>
    </row>
    <row r="51" spans="1:15" s="4" customFormat="1" ht="14.25">
      <c r="A51" s="23" t="s">
        <v>34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"/>
      <c r="O51" s="3"/>
    </row>
    <row r="52" spans="1:15" s="4" customFormat="1" ht="12.75" customHeight="1">
      <c r="A52" s="24" t="s">
        <v>35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"/>
      <c r="O52" s="3"/>
    </row>
  </sheetData>
  <sheetProtection password="CA78" sheet="1" formatCells="0" formatColumns="0" formatRows="0" insertColumns="0" insertRows="0"/>
  <mergeCells count="116">
    <mergeCell ref="A1:M1"/>
    <mergeCell ref="A2:C3"/>
    <mergeCell ref="D2:D3"/>
    <mergeCell ref="E2:E3"/>
    <mergeCell ref="F2:G3"/>
    <mergeCell ref="H2:H3"/>
    <mergeCell ref="I2:J3"/>
    <mergeCell ref="K2:K3"/>
    <mergeCell ref="L2:L3"/>
    <mergeCell ref="M2:M3"/>
    <mergeCell ref="A4:C4"/>
    <mergeCell ref="F4:G4"/>
    <mergeCell ref="I4:J4"/>
    <mergeCell ref="A5:B8"/>
    <mergeCell ref="F5:G5"/>
    <mergeCell ref="I5:J5"/>
    <mergeCell ref="F6:G6"/>
    <mergeCell ref="I6:J6"/>
    <mergeCell ref="F7:G7"/>
    <mergeCell ref="I7:J7"/>
    <mergeCell ref="F8:G8"/>
    <mergeCell ref="I8:J8"/>
    <mergeCell ref="A9:B12"/>
    <mergeCell ref="F9:G9"/>
    <mergeCell ref="I9:J9"/>
    <mergeCell ref="F10:G10"/>
    <mergeCell ref="I10:J10"/>
    <mergeCell ref="F11:G11"/>
    <mergeCell ref="I11:J11"/>
    <mergeCell ref="F12:G12"/>
    <mergeCell ref="I12:J12"/>
    <mergeCell ref="A13:B16"/>
    <mergeCell ref="F13:G13"/>
    <mergeCell ref="I13:J13"/>
    <mergeCell ref="F14:G14"/>
    <mergeCell ref="I14:J14"/>
    <mergeCell ref="F15:G15"/>
    <mergeCell ref="I15:J15"/>
    <mergeCell ref="F16:G16"/>
    <mergeCell ref="I16:J16"/>
    <mergeCell ref="A17:B20"/>
    <mergeCell ref="F17:G17"/>
    <mergeCell ref="I17:J17"/>
    <mergeCell ref="F18:G18"/>
    <mergeCell ref="I18:J18"/>
    <mergeCell ref="F19:G19"/>
    <mergeCell ref="I19:J19"/>
    <mergeCell ref="F20:G20"/>
    <mergeCell ref="I20:J20"/>
    <mergeCell ref="A21:B24"/>
    <mergeCell ref="F21:G21"/>
    <mergeCell ref="I21:J21"/>
    <mergeCell ref="F22:G22"/>
    <mergeCell ref="I22:J22"/>
    <mergeCell ref="F23:G23"/>
    <mergeCell ref="I23:J23"/>
    <mergeCell ref="F24:G24"/>
    <mergeCell ref="I24:J24"/>
    <mergeCell ref="A25:B28"/>
    <mergeCell ref="F25:G25"/>
    <mergeCell ref="I25:J25"/>
    <mergeCell ref="F26:G26"/>
    <mergeCell ref="I26:J26"/>
    <mergeCell ref="F27:G27"/>
    <mergeCell ref="I27:J27"/>
    <mergeCell ref="F28:G28"/>
    <mergeCell ref="I28:J28"/>
    <mergeCell ref="I36:J36"/>
    <mergeCell ref="A29:B32"/>
    <mergeCell ref="F29:G29"/>
    <mergeCell ref="I29:J29"/>
    <mergeCell ref="F30:G30"/>
    <mergeCell ref="I30:J30"/>
    <mergeCell ref="F31:G31"/>
    <mergeCell ref="I31:J31"/>
    <mergeCell ref="F32:G32"/>
    <mergeCell ref="I32:J32"/>
    <mergeCell ref="F40:G40"/>
    <mergeCell ref="I40:J40"/>
    <mergeCell ref="A33:B36"/>
    <mergeCell ref="F33:G33"/>
    <mergeCell ref="I33:J33"/>
    <mergeCell ref="F34:G34"/>
    <mergeCell ref="I34:J34"/>
    <mergeCell ref="F35:G35"/>
    <mergeCell ref="I35:J35"/>
    <mergeCell ref="F36:G36"/>
    <mergeCell ref="I43:J43"/>
    <mergeCell ref="F44:G44"/>
    <mergeCell ref="I44:J44"/>
    <mergeCell ref="A37:B40"/>
    <mergeCell ref="F37:G37"/>
    <mergeCell ref="I37:J37"/>
    <mergeCell ref="F38:G38"/>
    <mergeCell ref="I38:J38"/>
    <mergeCell ref="F39:G39"/>
    <mergeCell ref="I39:J39"/>
    <mergeCell ref="F47:G47"/>
    <mergeCell ref="I47:J47"/>
    <mergeCell ref="F48:G48"/>
    <mergeCell ref="I48:J48"/>
    <mergeCell ref="A41:B44"/>
    <mergeCell ref="F41:G41"/>
    <mergeCell ref="I41:J41"/>
    <mergeCell ref="F42:G42"/>
    <mergeCell ref="I42:J42"/>
    <mergeCell ref="F43:G43"/>
    <mergeCell ref="A49:M49"/>
    <mergeCell ref="A50:M50"/>
    <mergeCell ref="A51:M51"/>
    <mergeCell ref="A52:M52"/>
    <mergeCell ref="A45:B48"/>
    <mergeCell ref="F45:G45"/>
    <mergeCell ref="I45:J45"/>
    <mergeCell ref="F46:G46"/>
    <mergeCell ref="I46:J46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77" r:id="rId1"/>
  <headerFooter scaleWithDoc="0" alignWithMargins="0">
    <oddFooter>&amp;C136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2009-05-14T04:34:52Z</dcterms:created>
  <dcterms:modified xsi:type="dcterms:W3CDTF">2011-05-06T05:46:39Z</dcterms:modified>
  <cp:category/>
  <cp:version/>
  <cp:contentType/>
  <cp:contentStatus/>
</cp:coreProperties>
</file>