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OnSave="0"/>
</workbook>
</file>

<file path=xl/calcChain.xml><?xml version="1.0" encoding="utf-8"?>
<calcChain xmlns="http://schemas.openxmlformats.org/spreadsheetml/2006/main">
  <c r="AU88" i="11" l="1"/>
  <c r="AF88" i="11"/>
  <c r="CW102" i="11" l="1"/>
  <c r="CR102" i="11"/>
  <c r="AF82" i="11"/>
  <c r="AF86" i="11" l="1"/>
  <c r="AP88" i="11"/>
  <c r="AA86" i="11"/>
  <c r="AA85" i="11"/>
  <c r="AA84" i="11"/>
  <c r="AF83" i="11"/>
  <c r="AA82" i="11"/>
  <c r="AA83" i="11"/>
  <c r="AA81" i="11"/>
  <c r="AA80" i="11"/>
  <c r="AF79" i="11"/>
  <c r="AF78" i="11"/>
  <c r="AA78" i="11"/>
  <c r="AA79" i="11"/>
  <c r="AA77" i="11"/>
  <c r="AF77" i="11" s="1"/>
  <c r="Q77" i="11"/>
  <c r="AF76" i="11"/>
  <c r="AA76" i="11"/>
  <c r="Q76" i="11"/>
  <c r="AA75" i="11"/>
  <c r="AF75" i="11" s="1"/>
  <c r="AA74" i="11"/>
  <c r="AF74" i="11" s="1"/>
  <c r="AA73" i="11"/>
  <c r="AF73" i="11"/>
  <c r="AF69" i="11"/>
  <c r="AF71" i="11"/>
  <c r="AA71" i="11"/>
  <c r="AA72" i="11"/>
  <c r="AF72" i="11" s="1"/>
  <c r="AA69" i="11"/>
  <c r="AF70" i="11"/>
  <c r="AA70" i="11"/>
  <c r="AF68" i="11"/>
  <c r="AA68" i="11"/>
  <c r="AA36" i="11"/>
  <c r="AA35" i="11"/>
  <c r="AA34" i="11"/>
  <c r="AA33" i="11"/>
  <c r="AA32" i="11"/>
  <c r="AA31" i="11" l="1"/>
  <c r="V31" i="11"/>
  <c r="AA30" i="11"/>
  <c r="AA29" i="11"/>
  <c r="AA28" i="11"/>
  <c r="AP23" i="11" l="1"/>
  <c r="AA23" i="11" l="1"/>
  <c r="V23" i="11"/>
  <c r="Q23" i="11"/>
  <c r="AA8" i="11"/>
  <c r="AA7" i="11"/>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C37" i="9"/>
  <c r="BW34" i="9"/>
  <c r="BW35" i="9" s="1"/>
  <c r="BW36" i="9" s="1"/>
  <c r="BW37" i="9" s="1"/>
  <c r="BW38" i="9" s="1"/>
  <c r="BW39" i="9" s="1"/>
  <c r="BW40" i="9" s="1"/>
  <c r="BW41" i="9" s="1"/>
  <c r="BW42" i="9" s="1"/>
  <c r="BW43" i="9" s="1"/>
  <c r="C34" i="9"/>
  <c r="C35" i="9" s="1"/>
  <c r="CO34" i="9" l="1"/>
  <c r="CO35" i="9" s="1"/>
  <c r="CO36" i="9" s="1"/>
  <c r="CO37" i="9" s="1"/>
  <c r="CO38" i="9" s="1"/>
  <c r="CO39"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AM36" i="9" s="1"/>
  <c r="AM37" i="9" s="1"/>
  <c r="BE34" i="9" l="1"/>
  <c r="BE35" i="9" s="1"/>
  <c r="BE36" i="9" s="1"/>
  <c r="BE37" i="9" s="1"/>
</calcChain>
</file>

<file path=xl/sharedStrings.xml><?xml version="1.0" encoding="utf-8"?>
<sst xmlns="http://schemas.openxmlformats.org/spreadsheetml/2006/main" count="1092" uniqueCount="584">
  <si>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</si>
  <si>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</si>
  <si>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</si>
  <si>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</si>
  <si>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</si>
  <si>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</si>
  <si>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</si>
  <si>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</si>
  <si>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</si>
  <si>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</si>
  <si>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</si>
  <si>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</si>
  <si>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</si>
  <si>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</si>
  <si>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</si>
  <si>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</si>
  <si>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</si>
  <si>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</si>
  <si>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</si>
  <si>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</si>
  <si>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</si>
  <si>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</si>
  <si>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</si>
  <si>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</si>
  <si>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</si>
  <si>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</si>
  <si>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</si>
  <si>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</si>
  <si>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</si>
  <si>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</si>
  <si>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</si>
  <si>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</si>
  <si>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</si>
  <si>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</si>
  <si>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</si>
  <si>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</si>
  <si>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</si>
  <si>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</si>
  <si>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</si>
  <si>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</si>
  <si>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</si>
  <si>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</si>
  <si>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</si>
  <si>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</si>
  <si>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</si>
  <si>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</si>
  <si>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</si>
  <si>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</si>
  <si>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</si>
  <si>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</si>
  <si>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</si>
  <si>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</si>
  <si>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</si>
  <si>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</si>
  <si>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</si>
  <si>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</si>
  <si>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</si>
  <si>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</si>
  <si>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</si>
  <si>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</si>
  <si>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</si>
  <si>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</si>
  <si>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</si>
  <si>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</si>
  <si>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</si>
  <si>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</si>
  <si>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</si>
  <si>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</si>
  <si>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</si>
  <si>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</si>
  <si>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</si>
  <si>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</si>
  <si>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</si>
  <si>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</si>
  <si>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</si>
  <si>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</si>
  <si>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</si>
  <si>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</si>
  <si>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</si>
  <si>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</si>
  <si>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</si>
  <si>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</si>
  <si>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</si>
  <si>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</si>
  <si>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</si>
  <si>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</si>
  <si>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</si>
  <si>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</si>
  <si>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</si>
  <si>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</si>
  <si>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</si>
  <si>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</si>
  <si>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</si>
  <si>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</si>
  <si>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</si>
  <si>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</si>
  <si>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</si>
  <si>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</si>
  <si>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</si>
  <si>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</si>
  <si>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</si>
  <si>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</si>
  <si>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</si>
  <si>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</si>
  <si>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</si>
  <si>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</si>
  <si>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</si>
  <si>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</si>
  <si>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</si>
  <si>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</si>
  <si>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</si>
  <si>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</si>
  <si>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</si>
  <si>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</si>
  <si>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</si>
  <si>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</si>
  <si>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</si>
  <si>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</si>
  <si>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</si>
  <si>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</si>
  <si>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</si>
  <si>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</si>
  <si>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</si>
  <si>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</si>
  <si>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</si>
  <si>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</si>
  <si>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</si>
  <si>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</si>
  <si>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</si>
  <si>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</si>
  <si>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</si>
  <si>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</si>
  <si>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</si>
  <si>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</si>
  <si>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</si>
  <si>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</si>
  <si>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</si>
  <si>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</si>
  <si>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</si>
  <si>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</si>
  <si>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</si>
  <si>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</si>
  <si>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</si>
  <si>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</si>
  <si>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</si>
  <si>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</si>
  <si>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</si>
  <si>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</si>
  <si>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</si>
  <si>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</si>
  <si>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</si>
  <si>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</si>
  <si>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</si>
  <si>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</si>
  <si>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</si>
  <si>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</si>
  <si>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</si>
  <si>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</si>
  <si>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</si>
  <si>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</si>
  <si>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</si>
  <si>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</si>
  <si>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</si>
  <si>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</si>
  <si>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</si>
  <si>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</si>
  <si>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</si>
  <si>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</si>
  <si>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</si>
  <si>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</si>
  <si>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</si>
  <si>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</si>
  <si>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</si>
  <si>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</si>
  <si>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</si>
  <si>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</si>
  <si>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</si>
  <si>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</si>
  <si>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</si>
  <si>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</si>
  <si>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</si>
  <si>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</si>
  <si>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</si>
  <si>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</si>
  <si>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</si>
  <si>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</si>
  <si>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</si>
  <si>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</si>
  <si>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</si>
  <si>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</si>
  <si>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</si>
  <si>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</si>
  <si>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</si>
  <si>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山梨県甲府市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</si>
  <si>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</si>
  <si>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</si>
  <si>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</si>
  <si>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</si>
  <si>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</si>
  <si>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</si>
  <si>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</si>
  <si>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</si>
  <si>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</si>
  <si>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</si>
  <si>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</si>
  <si>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</si>
  <si>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</si>
  <si>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</si>
  <si>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</si>
  <si>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</si>
  <si>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</si>
  <si>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</si>
  <si>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</si>
  <si>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</si>
  <si>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</si>
  <si>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</si>
  <si>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</si>
  <si>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</si>
  <si>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</si>
  <si>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</si>
  <si>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</si>
  <si>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</si>
  <si>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</si>
  <si>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</si>
  <si>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</si>
  <si>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</si>
  <si>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</si>
  <si>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</si>
  <si>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</si>
  <si>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</si>
  <si>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</si>
  <si>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</si>
  <si>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</si>
  <si>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</si>
  <si>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</si>
  <si>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</si>
  <si>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</si>
  <si>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</si>
  <si>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</si>
  <si>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</si>
  <si>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</si>
  <si>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</si>
  <si>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</si>
  <si>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</si>
  <si>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</si>
  <si>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</si>
  <si>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</si>
  <si>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</si>
  <si>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</si>
  <si>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</si>
  <si>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</si>
  <si>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</si>
  <si>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</si>
  <si>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</si>
  <si>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</si>
  <si>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</si>
  <si>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</si>
  <si>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</si>
  <si>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</si>
  <si>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</si>
  <si>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</si>
  <si>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</si>
  <si>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</si>
  <si>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</si>
  <si>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</si>
  <si>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</si>
  <si>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</si>
  <si>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</si>
  <si>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</si>
  <si>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</si>
  <si>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</si>
  <si>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</si>
  <si>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</si>
  <si>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</si>
  <si>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</si>
  <si>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</si>
  <si>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</si>
  <si>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</si>
  <si>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</si>
  <si>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</si>
  <si>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</si>
  <si>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</si>
  <si>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</si>
  <si>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</si>
  <si>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</si>
  <si>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</si>
  <si>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</si>
  <si>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</si>
  <si>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</si>
  <si>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</si>
  <si>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</si>
  <si>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</si>
  <si>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</si>
  <si>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</si>
  <si>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</si>
  <si>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</si>
  <si>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</si>
  <si>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</si>
  <si>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</si>
  <si>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</si>
  <si>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</si>
  <si>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</si>
  <si>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</si>
  <si>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</si>
  <si>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</si>
  <si>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</si>
  <si>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</si>
  <si>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</si>
  <si>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</si>
  <si>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</si>
  <si>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</si>
  <si>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</si>
  <si>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</si>
  <si>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</si>
  <si>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</si>
  <si>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</si>
  <si>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</si>
  <si>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</si>
  <si>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</si>
  <si>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</si>
  <si>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</si>
  <si>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</si>
  <si>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</si>
  <si>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</si>
  <si>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</si>
  <si>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</si>
  <si>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</si>
  <si>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</si>
  <si>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</si>
  <si>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</si>
  <si>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</si>
  <si>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</si>
  <si>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</si>
  <si>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</si>
  <si>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</si>
  <si>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</si>
  <si>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</si>
  <si>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</si>
  <si>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</si>
  <si>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</si>
  <si>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</si>
  <si>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山梨県甲府市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</si>
  <si>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</si>
  <si>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</si>
  <si>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</si>
  <si>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</si>
  <si>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</si>
  <si>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</si>
  <si>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</si>
  <si>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</si>
  <si>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</si>
  <si>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</si>
  <si>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</si>
  <si>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</si>
  <si>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</si>
  <si>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</si>
  <si>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</si>
  <si>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</si>
  <si>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</si>
  <si>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</si>
  <si>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</si>
  <si>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</si>
  <si>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</si>
  <si>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土地区画整理事業用地先行取得事業特別会計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</si>
  <si>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</si>
  <si>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</si>
  <si>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</si>
  <si>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</si>
  <si>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</si>
  <si>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</si>
  <si>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</si>
  <si>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</si>
  <si>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</si>
  <si>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</si>
  <si>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</si>
  <si>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</si>
  <si>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</si>
  <si>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</si>
  <si>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</si>
  <si>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</si>
  <si>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</si>
  <si>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</si>
  <si>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</si>
  <si>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</si>
  <si>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地方卸売市場事業会計</t>
    <phoneticPr fontId="5"/>
  </si>
  <si>
    <t>下水道事業会計</t>
    <phoneticPr fontId="5"/>
  </si>
  <si>
    <t>古関・梯町簡易水道事業特別会計</t>
    <phoneticPr fontId="5"/>
  </si>
  <si>
    <t>法非適用企業</t>
    <phoneticPr fontId="5"/>
  </si>
  <si>
    <t>簡易水道等事業特別会計</t>
    <phoneticPr fontId="5"/>
  </si>
  <si>
    <t>農業集落排水事業特別会計</t>
    <phoneticPr fontId="5"/>
  </si>
  <si>
    <t>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</si>
  <si>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</si>
  <si>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</si>
  <si>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</si>
  <si>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</si>
  <si>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</si>
  <si>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</si>
  <si>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</si>
  <si>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</si>
  <si>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</si>
  <si>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</si>
  <si>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</si>
  <si>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</si>
  <si>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</si>
  <si>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</si>
  <si>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</si>
  <si>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</si>
  <si>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</si>
  <si>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</si>
  <si>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</si>
  <si>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</si>
  <si>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</si>
  <si>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</si>
  <si>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</si>
  <si>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</si>
  <si>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</si>
  <si>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</si>
  <si>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</si>
  <si>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</si>
  <si>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</si>
  <si>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</si>
  <si>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</si>
  <si>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</si>
  <si>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</si>
  <si>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</si>
  <si>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</si>
  <si>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</si>
  <si>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</si>
  <si>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</si>
  <si>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</si>
  <si>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</si>
  <si>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</si>
  <si>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</si>
  <si>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</si>
  <si>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</si>
  <si>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</si>
  <si>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</si>
  <si>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</si>
  <si>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</si>
  <si>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</si>
  <si>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</si>
  <si>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</si>
  <si>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</si>
  <si>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</si>
  <si>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</si>
  <si>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</si>
  <si>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</si>
  <si>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</si>
  <si>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</si>
  <si>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</si>
  <si>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</si>
  <si>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</si>
  <si>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</si>
  <si>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</si>
  <si>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</si>
  <si>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</si>
  <si>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</si>
  <si>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</si>
  <si>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</si>
  <si>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</si>
  <si>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</si>
  <si>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</si>
  <si>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</si>
  <si>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</si>
  <si>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</si>
  <si>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</si>
  <si>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</si>
  <si>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</si>
  <si>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</si>
  <si>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</si>
  <si>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</si>
  <si>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</si>
  <si>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</si>
  <si>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</si>
  <si>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</si>
  <si>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</si>
  <si>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</si>
  <si>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</si>
  <si>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</si>
  <si>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</si>
  <si>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</si>
  <si>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</si>
  <si>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</si>
  <si>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</si>
  <si>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</si>
  <si>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</si>
  <si>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</si>
  <si>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</si>
  <si>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</si>
  <si>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</si>
  <si>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</si>
  <si>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</si>
  <si>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</si>
  <si>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</si>
  <si>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</si>
  <si>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</si>
  <si>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</si>
  <si>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</si>
  <si>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</si>
  <si>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</si>
  <si>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</si>
  <si>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</si>
  <si>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</si>
  <si>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</si>
  <si>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</si>
  <si>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</si>
  <si>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</si>
  <si>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</si>
  <si>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</si>
  <si>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</si>
  <si>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</si>
  <si>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</si>
  <si>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</si>
  <si>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</si>
  <si>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</si>
  <si>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</si>
  <si>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</si>
  <si>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</si>
  <si>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</si>
  <si>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</si>
  <si>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</si>
  <si>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</si>
  <si>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</si>
  <si>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</si>
  <si>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</si>
  <si>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</si>
  <si>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2.68</t>
  </si>
  <si>
    <t>▲ 0.61</t>
  </si>
  <si>
    <t>▲ 0.10</t>
  </si>
  <si>
    <t>国民健康保険事業特別会計</t>
  </si>
  <si>
    <t>▲ 0.99</t>
  </si>
  <si>
    <t>▲ 0.48</t>
  </si>
  <si>
    <t>▲ 0.76</t>
  </si>
  <si>
    <t>▲ 2.08</t>
  </si>
  <si>
    <t>▲ 2.52</t>
  </si>
  <si>
    <t>水道事業会計</t>
  </si>
  <si>
    <t>下水道事業会計</t>
  </si>
  <si>
    <t>一般会計</t>
  </si>
  <si>
    <t>地方卸売市場事業会計</t>
  </si>
  <si>
    <t>介護保険事業特別会計</t>
  </si>
  <si>
    <t>病院事業会計</t>
  </si>
  <si>
    <t>後期高齢者医療事業特別会計</t>
  </si>
  <si>
    <t>その他会計（赤字）</t>
  </si>
  <si>
    <t>その他会計（黒字）</t>
  </si>
  <si>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</si>
  <si>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</si>
  <si>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</si>
  <si>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</si>
  <si>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t>
    <phoneticPr fontId="2"/>
  </si>
  <si>
    <t>甲府市土地開発公社</t>
    <rPh sb="0" eb="3">
      <t>コウフシ</t>
    </rPh>
    <rPh sb="3" eb="5">
      <t>トチ</t>
    </rPh>
    <rPh sb="5" eb="7">
      <t>カイハツ</t>
    </rPh>
    <rPh sb="7" eb="9">
      <t>コウシャ</t>
    </rPh>
    <phoneticPr fontId="2"/>
  </si>
  <si>
    <t>-</t>
    <phoneticPr fontId="2"/>
  </si>
  <si>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</si>
  <si>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</si>
  <si>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</si>
  <si>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</si>
  <si>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</si>
  <si>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</si>
  <si>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</si>
  <si>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</si>
  <si>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</si>
  <si>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</si>
  <si>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</si>
  <si>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</si>
  <si>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</si>
  <si>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</si>
  <si>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</si>
  <si>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</si>
  <si>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</si>
  <si>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</si>
  <si>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</si>
  <si>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山梨県地場産業センター</t>
    <rPh sb="0" eb="3">
      <t>ヤマナシケン</t>
    </rPh>
    <rPh sb="3" eb="5">
      <t>ジバ</t>
    </rPh>
    <rPh sb="5" eb="7">
      <t>サンギョウ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</si>
  <si>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</si>
  <si>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</si>
  <si>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</si>
  <si>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</si>
  <si>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</si>
  <si>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</si>
  <si>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</si>
  <si>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</si>
  <si>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</si>
  <si>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</si>
  <si>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</si>
  <si>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</si>
  <si>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については、新ごみ処理施設建設に伴う一部事務組合への負担見込額の増加等に伴い、２．１ポイント上昇し６８．３％となった。また、実質公債費比率については、単年度比率は上昇したものの、３か年平均では０．８ポイント改善し、７．８％となった。今後も、新ごみ処理施設建設及び最終処分場建設に伴う一部事務組合への負担見込額の増加や既存ごみ処理施設の解体に伴う除却債の借入等による地方債残高の増加等により、一定期間将来負担比率及び実質公債費比率が上昇する見込み。</t>
    <rPh sb="3" eb="5">
      <t>ショウライ</t>
    </rPh>
    <rPh sb="5" eb="7">
      <t>フタン</t>
    </rPh>
    <rPh sb="7" eb="9">
      <t>ヒリツ</t>
    </rPh>
    <rPh sb="15" eb="16">
      <t>シン</t>
    </rPh>
    <rPh sb="18" eb="20">
      <t>ショリ</t>
    </rPh>
    <rPh sb="20" eb="22">
      <t>シセツ</t>
    </rPh>
    <rPh sb="22" eb="24">
      <t>ケンセツ</t>
    </rPh>
    <rPh sb="25" eb="26">
      <t>トモナ</t>
    </rPh>
    <rPh sb="27" eb="29">
      <t>イチブ</t>
    </rPh>
    <rPh sb="29" eb="31">
      <t>ジム</t>
    </rPh>
    <rPh sb="31" eb="33">
      <t>クミアイ</t>
    </rPh>
    <rPh sb="35" eb="37">
      <t>フタン</t>
    </rPh>
    <rPh sb="37" eb="39">
      <t>ミコミ</t>
    </rPh>
    <rPh sb="39" eb="40">
      <t>ガク</t>
    </rPh>
    <rPh sb="41" eb="43">
      <t>ゾウカ</t>
    </rPh>
    <rPh sb="45" eb="46">
      <t>トモナ</t>
    </rPh>
    <rPh sb="55" eb="57">
      <t>ジョウショウ</t>
    </rPh>
    <rPh sb="71" eb="73">
      <t>ジッシツ</t>
    </rPh>
    <rPh sb="73" eb="75">
      <t>コウサイ</t>
    </rPh>
    <rPh sb="75" eb="76">
      <t>ヒ</t>
    </rPh>
    <rPh sb="76" eb="78">
      <t>ヒリツ</t>
    </rPh>
    <rPh sb="84" eb="87">
      <t>タンネンド</t>
    </rPh>
    <rPh sb="87" eb="89">
      <t>ヒリツ</t>
    </rPh>
    <rPh sb="90" eb="92">
      <t>ジョウショウ</t>
    </rPh>
    <rPh sb="100" eb="101">
      <t>ネン</t>
    </rPh>
    <rPh sb="101" eb="103">
      <t>ヘイキン</t>
    </rPh>
    <rPh sb="112" eb="114">
      <t>カイゼン</t>
    </rPh>
    <rPh sb="125" eb="127">
      <t>コンゴ</t>
    </rPh>
    <rPh sb="134" eb="136">
      <t>シセツ</t>
    </rPh>
    <rPh sb="136" eb="138">
      <t>ケンセツ</t>
    </rPh>
    <rPh sb="138" eb="139">
      <t>オヨ</t>
    </rPh>
    <rPh sb="140" eb="142">
      <t>サイシュウ</t>
    </rPh>
    <rPh sb="142" eb="144">
      <t>ショブン</t>
    </rPh>
    <rPh sb="144" eb="145">
      <t>ジョウ</t>
    </rPh>
    <rPh sb="145" eb="147">
      <t>ケンセツ</t>
    </rPh>
    <rPh sb="148" eb="149">
      <t>トモナ</t>
    </rPh>
    <rPh sb="160" eb="162">
      <t>ミコミ</t>
    </rPh>
    <rPh sb="162" eb="163">
      <t>ガク</t>
    </rPh>
    <rPh sb="164" eb="166">
      <t>ゾウカ</t>
    </rPh>
    <rPh sb="167" eb="169">
      <t>キゾン</t>
    </rPh>
    <rPh sb="171" eb="173">
      <t>ショリ</t>
    </rPh>
    <rPh sb="173" eb="175">
      <t>シセツ</t>
    </rPh>
    <rPh sb="176" eb="178">
      <t>カイタイ</t>
    </rPh>
    <rPh sb="179" eb="180">
      <t>トモナ</t>
    </rPh>
    <rPh sb="181" eb="183">
      <t>ジョキャク</t>
    </rPh>
    <rPh sb="183" eb="184">
      <t>サイ</t>
    </rPh>
    <rPh sb="185" eb="187">
      <t>カリイレ</t>
    </rPh>
    <rPh sb="187" eb="188">
      <t>トウ</t>
    </rPh>
    <rPh sb="191" eb="194">
      <t>チホウサイ</t>
    </rPh>
    <rPh sb="194" eb="196">
      <t>ザンダカ</t>
    </rPh>
    <rPh sb="197" eb="199">
      <t>ゾウカ</t>
    </rPh>
    <rPh sb="199" eb="200">
      <t>トウ</t>
    </rPh>
    <rPh sb="204" eb="206">
      <t>イッテイ</t>
    </rPh>
    <rPh sb="206" eb="208">
      <t>キカン</t>
    </rPh>
    <rPh sb="208" eb="210">
      <t>ショウライ</t>
    </rPh>
    <rPh sb="210" eb="212">
      <t>フタン</t>
    </rPh>
    <rPh sb="212" eb="214">
      <t>ヒリツ</t>
    </rPh>
    <rPh sb="214" eb="215">
      <t>オヨ</t>
    </rPh>
    <rPh sb="216" eb="218">
      <t>ジッシツ</t>
    </rPh>
    <rPh sb="218" eb="220">
      <t>コウサイ</t>
    </rPh>
    <rPh sb="224" eb="226">
      <t>ジョウショウ</t>
    </rPh>
    <rPh sb="228" eb="230">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</si>
</sst>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63629</c:v>
                </c:pt>
                <c:pt idx="1">
                  <c:v>81739</c:v>
                </c:pt>
                <c:pt idx="2">
                  <c:v>51372</c:v>
                </c:pt>
                <c:pt idx="3">
                  <c:v>51748</c:v>
                </c:pt>
                <c:pt idx="4">
                  <c:v>49480</c:v>
                </c:pt>
              </c:numCache>
            </c:numRef>
          </c:val>
          <c:smooth val="0"/>
        </c:ser>
        <c:dLbls>
          <c:showLegendKey val="0"/>
          <c:showVal val="0"/>
          <c:showCatName val="0"/>
          <c:showSerName val="0"/>
          <c:showPercent val="0"/>
          <c:showBubbleSize val="0"/>
        </c:dLbls>
        <c:marker val="1"/>
        <c:smooth val="0"/>
        <c:axId val="112206592"/>
        <c:axId val="112208128"/>
      </c:lineChart>
      <c:catAx>
        <c:axId val="112206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8128"/>
        <c:crosses val="autoZero"/>
        <c:auto val="1"/>
        <c:lblAlgn val="ctr"/>
        <c:lblOffset val="100"/>
        <c:tickLblSkip val="1"/>
        <c:tickMarkSkip val="1"/>
        <c:noMultiLvlLbl val="0"/>
      </c:catAx>
      <c:valAx>
        <c:axId val="11220812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6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3.16</c:v>
                </c:pt>
                <c:pt idx="1">
                  <c:v>0.44</c:v>
                </c:pt>
                <c:pt idx="2">
                  <c:v>2.33</c:v>
                </c:pt>
                <c:pt idx="3">
                  <c:v>2.2200000000000002</c:v>
                </c:pt>
                <c:pt idx="4">
                  <c:v>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4.59</c:v>
                </c:pt>
                <c:pt idx="1">
                  <c:v>6.25</c:v>
                </c:pt>
                <c:pt idx="2">
                  <c:v>6.38</c:v>
                </c:pt>
                <c:pt idx="3">
                  <c:v>7.17</c:v>
                </c:pt>
                <c:pt idx="4">
                  <c:v>8.2899999999999991</c:v>
                </c:pt>
              </c:numCache>
            </c:numRef>
          </c:val>
        </c:ser>
        <c:dLbls>
          <c:showLegendKey val="0"/>
          <c:showVal val="0"/>
          <c:showCatName val="0"/>
          <c:showSerName val="0"/>
          <c:showPercent val="0"/>
          <c:showBubbleSize val="0"/>
        </c:dLbls>
        <c:gapWidth val="250"/>
        <c:overlap val="100"/>
        <c:axId val="105645952"/>
        <c:axId val="105648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1.25</c:v>
                </c:pt>
                <c:pt idx="1">
                  <c:v>-2.68</c:v>
                </c:pt>
                <c:pt idx="2">
                  <c:v>1.9</c:v>
                </c:pt>
                <c:pt idx="3">
                  <c:v>-0.61</c:v>
                </c:pt>
                <c:pt idx="4">
                  <c:v>-0.1</c:v>
                </c:pt>
              </c:numCache>
            </c:numRef>
          </c:val>
          <c:smooth val="0"/>
        </c:ser>
        <c:dLbls>
          <c:showLegendKey val="0"/>
          <c:showVal val="0"/>
          <c:showCatName val="0"/>
          <c:showSerName val="0"/>
          <c:showPercent val="0"/>
          <c:showBubbleSize val="0"/>
        </c:dLbls>
        <c:marker val="1"/>
        <c:smooth val="0"/>
        <c:axId val="105645952"/>
        <c:axId val="105648128"/>
      </c:lineChart>
      <c:catAx>
        <c:axId val="1056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648128"/>
        <c:crosses val="autoZero"/>
        <c:auto val="1"/>
        <c:lblAlgn val="ctr"/>
        <c:lblOffset val="100"/>
        <c:tickLblSkip val="1"/>
        <c:tickMarkSkip val="1"/>
        <c:noMultiLvlLbl val="0"/>
      </c:catAx>
      <c:valAx>
        <c:axId val="105648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1.89</c:v>
                </c:pt>
                <c:pt idx="2">
                  <c:v>#N/A</c:v>
                </c:pt>
                <c:pt idx="3">
                  <c:v>1.35</c:v>
                </c:pt>
                <c:pt idx="4">
                  <c:v>#N/A</c:v>
                </c:pt>
                <c:pt idx="5">
                  <c:v>1.03</c:v>
                </c:pt>
                <c:pt idx="6">
                  <c:v>#N/A</c:v>
                </c:pt>
                <c:pt idx="7">
                  <c:v>0.64</c:v>
                </c:pt>
                <c:pt idx="8">
                  <c:v>#N/A</c:v>
                </c:pt>
                <c:pt idx="9">
                  <c:v>0.28999999999999998</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0.28000000000000003</c:v>
                </c:pt>
                <c:pt idx="2">
                  <c:v>#N/A</c:v>
                </c:pt>
                <c:pt idx="3">
                  <c:v>0.68</c:v>
                </c:pt>
                <c:pt idx="4">
                  <c:v>#N/A</c:v>
                </c:pt>
                <c:pt idx="5">
                  <c:v>0.63</c:v>
                </c:pt>
                <c:pt idx="6">
                  <c:v>#N/A</c:v>
                </c:pt>
                <c:pt idx="7">
                  <c:v>0.8</c:v>
                </c:pt>
                <c:pt idx="8">
                  <c:v>#N/A</c:v>
                </c:pt>
                <c:pt idx="9">
                  <c:v>0.46</c:v>
                </c:pt>
              </c:numCache>
            </c:numRef>
          </c:val>
        </c:ser>
        <c:ser>
          <c:idx val="5"/>
          <c:order val="5"/>
          <c:tx>
            <c:strRef>
              <c:f>データシート!$A$32</c:f>
              <c:strCache>
                <c:ptCount val="1"/>
                <c:pt idx="0">
                  <c:v>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1.52</c:v>
                </c:pt>
                <c:pt idx="2">
                  <c:v>#N/A</c:v>
                </c:pt>
                <c:pt idx="3">
                  <c:v>1.44</c:v>
                </c:pt>
                <c:pt idx="4">
                  <c:v>#N/A</c:v>
                </c:pt>
                <c:pt idx="5">
                  <c:v>1.45</c:v>
                </c:pt>
                <c:pt idx="6">
                  <c:v>#N/A</c:v>
                </c:pt>
                <c:pt idx="7">
                  <c:v>1.4</c:v>
                </c:pt>
                <c:pt idx="8">
                  <c:v>#N/A</c:v>
                </c:pt>
                <c:pt idx="9">
                  <c:v>1.34</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3.15</c:v>
                </c:pt>
                <c:pt idx="2">
                  <c:v>#N/A</c:v>
                </c:pt>
                <c:pt idx="3">
                  <c:v>0.43</c:v>
                </c:pt>
                <c:pt idx="4">
                  <c:v>#N/A</c:v>
                </c:pt>
                <c:pt idx="5">
                  <c:v>2.3199999999999998</c:v>
                </c:pt>
                <c:pt idx="6">
                  <c:v>#N/A</c:v>
                </c:pt>
                <c:pt idx="7">
                  <c:v>2.2200000000000002</c:v>
                </c:pt>
                <c:pt idx="8">
                  <c:v>#N/A</c:v>
                </c:pt>
                <c:pt idx="9">
                  <c:v>2.09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1.34</c:v>
                </c:pt>
                <c:pt idx="2">
                  <c:v>#N/A</c:v>
                </c:pt>
                <c:pt idx="3">
                  <c:v>2.04</c:v>
                </c:pt>
                <c:pt idx="4">
                  <c:v>#N/A</c:v>
                </c:pt>
                <c:pt idx="5">
                  <c:v>2.2599999999999998</c:v>
                </c:pt>
                <c:pt idx="6">
                  <c:v>#N/A</c:v>
                </c:pt>
                <c:pt idx="7">
                  <c:v>2.5099999999999998</c:v>
                </c:pt>
                <c:pt idx="8">
                  <c:v>#N/A</c:v>
                </c:pt>
                <c:pt idx="9">
                  <c:v>2.61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11.99</c:v>
                </c:pt>
                <c:pt idx="2">
                  <c:v>#N/A</c:v>
                </c:pt>
                <c:pt idx="3">
                  <c:v>11.85</c:v>
                </c:pt>
                <c:pt idx="4">
                  <c:v>#N/A</c:v>
                </c:pt>
                <c:pt idx="5">
                  <c:v>12.6</c:v>
                </c:pt>
                <c:pt idx="6">
                  <c:v>#N/A</c:v>
                </c:pt>
                <c:pt idx="7">
                  <c:v>12.93</c:v>
                </c:pt>
                <c:pt idx="8">
                  <c:v>#N/A</c:v>
                </c:pt>
                <c:pt idx="9">
                  <c:v>12.89</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0.99</c:v>
                </c:pt>
                <c:pt idx="1">
                  <c:v>#N/A</c:v>
                </c:pt>
                <c:pt idx="2">
                  <c:v>0.48</c:v>
                </c:pt>
                <c:pt idx="3">
                  <c:v>#N/A</c:v>
                </c:pt>
                <c:pt idx="4">
                  <c:v>0.76</c:v>
                </c:pt>
                <c:pt idx="5">
                  <c:v>#N/A</c:v>
                </c:pt>
                <c:pt idx="6">
                  <c:v>2.08</c:v>
                </c:pt>
                <c:pt idx="7">
                  <c:v>#N/A</c:v>
                </c:pt>
                <c:pt idx="8">
                  <c:v>2.52</c:v>
                </c:pt>
                <c:pt idx="9">
                  <c:v>#N/A</c:v>
                </c:pt>
              </c:numCache>
            </c:numRef>
          </c:val>
        </c:ser>
        <c:dLbls>
          <c:showLegendKey val="0"/>
          <c:showVal val="0"/>
          <c:showCatName val="0"/>
          <c:showSerName val="0"/>
          <c:showPercent val="0"/>
          <c:showBubbleSize val="0"/>
        </c:dLbls>
        <c:gapWidth val="150"/>
        <c:overlap val="100"/>
        <c:axId val="123011072"/>
        <c:axId val="123012608"/>
      </c:barChart>
      <c:catAx>
        <c:axId val="12301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012608"/>
        <c:crosses val="autoZero"/>
        <c:auto val="1"/>
        <c:lblAlgn val="ctr"/>
        <c:lblOffset val="100"/>
        <c:tickLblSkip val="1"/>
        <c:tickMarkSkip val="1"/>
        <c:noMultiLvlLbl val="0"/>
      </c:catAx>
      <c:valAx>
        <c:axId val="12301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11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8306</c:v>
                </c:pt>
                <c:pt idx="5">
                  <c:v>8409</c:v>
                </c:pt>
                <c:pt idx="8">
                  <c:v>8183</c:v>
                </c:pt>
                <c:pt idx="11">
                  <c:v>8397</c:v>
                </c:pt>
                <c:pt idx="14">
                  <c:v>8339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1578</c:v>
                </c:pt>
                <c:pt idx="3">
                  <c:v>1412</c:v>
                </c:pt>
                <c:pt idx="6">
                  <c:v>963</c:v>
                </c:pt>
                <c:pt idx="9">
                  <c:v>493</c:v>
                </c:pt>
                <c:pt idx="12">
                  <c:v>411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61</c:v>
                </c:pt>
                <c:pt idx="3">
                  <c:v>66</c:v>
                </c:pt>
                <c:pt idx="6">
                  <c:v>67</c:v>
                </c:pt>
                <c:pt idx="9">
                  <c:v>79</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3934</c:v>
                </c:pt>
                <c:pt idx="3">
                  <c:v>3891</c:v>
                </c:pt>
                <c:pt idx="6">
                  <c:v>3968</c:v>
                </c:pt>
                <c:pt idx="9">
                  <c:v>3935</c:v>
                </c:pt>
                <c:pt idx="12">
                  <c:v>3939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6426</c:v>
                </c:pt>
                <c:pt idx="3">
                  <c:v>6523</c:v>
                </c:pt>
                <c:pt idx="6">
                  <c:v>6369</c:v>
                </c:pt>
                <c:pt idx="9">
                  <c:v>6317</c:v>
                </c:pt>
                <c:pt idx="12">
                  <c:v>6626</c:v>
                </c:pt>
              </c:numCache>
            </c:numRef>
          </c:val>
        </c:ser>
        <c:dLbls>
          <c:showLegendKey val="0"/>
          <c:showVal val="0"/>
          <c:showCatName val="0"/>
          <c:showSerName val="0"/>
          <c:showPercent val="0"/>
          <c:showBubbleSize val="0"/>
        </c:dLbls>
        <c:gapWidth val="100"/>
        <c:overlap val="100"/>
        <c:axId val="110494080"/>
        <c:axId val="11049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3695</c:v>
                </c:pt>
                <c:pt idx="2">
                  <c:v>#N/A</c:v>
                </c:pt>
                <c:pt idx="3">
                  <c:v>#N/A</c:v>
                </c:pt>
                <c:pt idx="4">
                  <c:v>3484</c:v>
                </c:pt>
                <c:pt idx="5">
                  <c:v>#N/A</c:v>
                </c:pt>
                <c:pt idx="6">
                  <c:v>#N/A</c:v>
                </c:pt>
                <c:pt idx="7">
                  <c:v>3184</c:v>
                </c:pt>
                <c:pt idx="8">
                  <c:v>#N/A</c:v>
                </c:pt>
                <c:pt idx="9">
                  <c:v>#N/A</c:v>
                </c:pt>
                <c:pt idx="10">
                  <c:v>2427</c:v>
                </c:pt>
                <c:pt idx="11">
                  <c:v>#N/A</c:v>
                </c:pt>
                <c:pt idx="12">
                  <c:v>#N/A</c:v>
                </c:pt>
                <c:pt idx="13">
                  <c:v>2722</c:v>
                </c:pt>
                <c:pt idx="14">
                  <c:v>#N/A</c:v>
                </c:pt>
              </c:numCache>
            </c:numRef>
          </c:val>
          <c:smooth val="0"/>
        </c:ser>
        <c:dLbls>
          <c:showLegendKey val="0"/>
          <c:showVal val="0"/>
          <c:showCatName val="0"/>
          <c:showSerName val="0"/>
          <c:showPercent val="0"/>
          <c:showBubbleSize val="0"/>
        </c:dLbls>
        <c:marker val="1"/>
        <c:smooth val="0"/>
        <c:axId val="110494080"/>
        <c:axId val="110495232"/>
      </c:lineChart>
      <c:catAx>
        <c:axId val="1104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495232"/>
        <c:crosses val="autoZero"/>
        <c:auto val="1"/>
        <c:lblAlgn val="ctr"/>
        <c:lblOffset val="100"/>
        <c:tickLblSkip val="1"/>
        <c:tickMarkSkip val="1"/>
        <c:noMultiLvlLbl val="0"/>
      </c:catAx>
      <c:valAx>
        <c:axId val="11049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9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81705</c:v>
                </c:pt>
                <c:pt idx="5">
                  <c:v>85375</c:v>
                </c:pt>
                <c:pt idx="8">
                  <c:v>86532</c:v>
                </c:pt>
                <c:pt idx="11">
                  <c:v>87075</c:v>
                </c:pt>
                <c:pt idx="14">
                  <c:v>87995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17976</c:v>
                </c:pt>
                <c:pt idx="5">
                  <c:v>17222</c:v>
                </c:pt>
                <c:pt idx="8">
                  <c:v>17546</c:v>
                </c:pt>
                <c:pt idx="11">
                  <c:v>16427</c:v>
                </c:pt>
                <c:pt idx="14">
                  <c:v>15810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6663</c:v>
                </c:pt>
                <c:pt idx="5">
                  <c:v>5951</c:v>
                </c:pt>
                <c:pt idx="8">
                  <c:v>6201</c:v>
                </c:pt>
                <c:pt idx="11">
                  <c:v>6825</c:v>
                </c:pt>
                <c:pt idx="14">
                  <c:v>7776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c:v>
                </c:pt>
                <c:pt idx="3">
                  <c:v>24</c:v>
                </c:pt>
                <c:pt idx="6">
                  <c:v>21</c:v>
                </c:pt>
                <c:pt idx="9">
                  <c:v>20</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13799</c:v>
                </c:pt>
                <c:pt idx="3">
                  <c:v>13407</c:v>
                </c:pt>
                <c:pt idx="6">
                  <c:v>13349</c:v>
                </c:pt>
                <c:pt idx="9">
                  <c:v>12709</c:v>
                </c:pt>
                <c:pt idx="12">
                  <c:v>12564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455</c:v>
                </c:pt>
                <c:pt idx="3">
                  <c:v>762</c:v>
                </c:pt>
                <c:pt idx="6">
                  <c:v>1450</c:v>
                </c:pt>
                <c:pt idx="9">
                  <c:v>2023</c:v>
                </c:pt>
                <c:pt idx="12">
                  <c:v>4930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48269</c:v>
                </c:pt>
                <c:pt idx="3">
                  <c:v>47022</c:v>
                </c:pt>
                <c:pt idx="6">
                  <c:v>45166</c:v>
                </c:pt>
                <c:pt idx="9">
                  <c:v>44274</c:v>
                </c:pt>
                <c:pt idx="12">
                  <c:v>42675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3435</c:v>
                </c:pt>
                <c:pt idx="3">
                  <c:v>2067</c:v>
                </c:pt>
                <c:pt idx="6">
                  <c:v>1132</c:v>
                </c:pt>
                <c:pt idx="9">
                  <c:v>611</c:v>
                </c:pt>
                <c:pt idx="12">
                  <c:v>194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64885</c:v>
                </c:pt>
                <c:pt idx="3">
                  <c:v>70723</c:v>
                </c:pt>
                <c:pt idx="6">
                  <c:v>72248</c:v>
                </c:pt>
                <c:pt idx="9">
                  <c:v>73795</c:v>
                </c:pt>
                <c:pt idx="12">
                  <c:v>75341</c:v>
                </c:pt>
              </c:numCache>
            </c:numRef>
          </c:val>
        </c:ser>
        <c:dLbls>
          <c:showLegendKey val="0"/>
          <c:showVal val="0"/>
          <c:showCatName val="0"/>
          <c:showSerName val="0"/>
          <c:showPercent val="0"/>
          <c:showBubbleSize val="0"/>
        </c:dLbls>
        <c:gapWidth val="100"/>
        <c:overlap val="100"/>
        <c:axId val="8310784"/>
        <c:axId val="831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24526</c:v>
                </c:pt>
                <c:pt idx="2">
                  <c:v>#N/A</c:v>
                </c:pt>
                <c:pt idx="3">
                  <c:v>#N/A</c:v>
                </c:pt>
                <c:pt idx="4">
                  <c:v>25456</c:v>
                </c:pt>
                <c:pt idx="5">
                  <c:v>#N/A</c:v>
                </c:pt>
                <c:pt idx="6">
                  <c:v>#N/A</c:v>
                </c:pt>
                <c:pt idx="7">
                  <c:v>23086</c:v>
                </c:pt>
                <c:pt idx="8">
                  <c:v>#N/A</c:v>
                </c:pt>
                <c:pt idx="9">
                  <c:v>#N/A</c:v>
                </c:pt>
                <c:pt idx="10">
                  <c:v>23104</c:v>
                </c:pt>
                <c:pt idx="11">
                  <c:v>#N/A</c:v>
                </c:pt>
                <c:pt idx="12">
                  <c:v>#N/A</c:v>
                </c:pt>
                <c:pt idx="13">
                  <c:v>24139</c:v>
                </c:pt>
                <c:pt idx="14">
                  <c:v>#N/A</c:v>
                </c:pt>
              </c:numCache>
            </c:numRef>
          </c:val>
          <c:smooth val="0"/>
        </c:ser>
        <c:dLbls>
          <c:showLegendKey val="0"/>
          <c:showVal val="0"/>
          <c:showCatName val="0"/>
          <c:showSerName val="0"/>
          <c:showPercent val="0"/>
          <c:showBubbleSize val="0"/>
        </c:dLbls>
        <c:marker val="1"/>
        <c:smooth val="0"/>
        <c:axId val="8310784"/>
        <c:axId val="8312704"/>
      </c:lineChart>
      <c:catAx>
        <c:axId val="83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12704"/>
        <c:crosses val="autoZero"/>
        <c:auto val="1"/>
        <c:lblAlgn val="ctr"/>
        <c:lblOffset val="100"/>
        <c:tickLblSkip val="1"/>
        <c:tickMarkSkip val="1"/>
        <c:noMultiLvlLbl val="0"/>
      </c:catAx>
      <c:valAx>
        <c:axId val="831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{8681AF12-D4FD-4208-A430-AD365FC77CC1}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{A1470D44-064E-42E1-BB65-4802B9A00220}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{26833B59-469F-44AF-BBCB-6FBF2EBDD555}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{C4A1D8BC-D504-47FE-BFB2-BA73FE724F49}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{3078671C-39C6-4D47-8EA6-8332CB06E22F}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{7790620B-2569-4F5D-B660-291744BF9927}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{6962D978-959B-49EB-816C-A11D0A2FD86B}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{48C3E95B-B4E7-42B5-A5C9-FB4AD5DF30AE}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{BF0B885A-5729-4E21-B41C-21D89D0D23D7}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{BA5B0A7D-72D7-490C-A496-DB6F3C42AE73}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4030336"/>
        <c:axId val="124036608"/>
      </c:scatterChart>
      <c:valAx>
        <c:axId val="124030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36608"/>
        <c:crosses val="autoZero"/>
        <c:crossBetween val="midCat"/>
      </c:valAx>
      <c:valAx>
        <c:axId val="124036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30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{F85208A9-F360-4B1D-8D12-75A53D7C4A40}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{A33BC1E8-EB8C-4591-BB9D-9FF86B5F6D55}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{5727E081-9998-4BCE-84F7-A361B38DC668}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{366395F8-F2F8-4628-BAA1-C58058F5E214}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{9BC2A79E-F7CC-4CC4-A1DE-875797128645}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10.9</c:v>
                </c:pt>
                <c:pt idx="2">
                  <c:v>9.8000000000000007</c:v>
                </c:pt>
                <c:pt idx="3">
                  <c:v>8.6</c:v>
                </c:pt>
                <c:pt idx="4">
                  <c:v>7.8</c:v>
                </c:pt>
              </c:numCache>
            </c:numRef>
          </c:xVal>
          <c:yVal>
            <c:numRef>
              <c:f>公会計指標分析・財政指標組合せ分析表!$K$73:$O$73</c:f>
              <c:numCache>
                <c:formatCode>#,##0.0;"▲ "#,##0.0</c:formatCode>
                <c:ptCount val="5"/>
                <c:pt idx="0">
                  <c:v>71</c:v>
                </c:pt>
                <c:pt idx="1">
                  <c:v>73.2</c:v>
                </c:pt>
                <c:pt idx="2">
                  <c:v>65</c:v>
                </c:pt>
                <c:pt idx="3">
                  <c:v>66.2</c:v>
                </c:pt>
                <c:pt idx="4">
                  <c:v>68.3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{1A62DADE-4489-449A-8327-64973A566221}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{6D25368D-B608-453E-8BC7-FCDD621C48C0}</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{1D3BAF4C-7C8E-4220-B5D6-6C202315C0F5}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{940D76A7-2DEC-4AF1-9EDB-6172000D160B}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{576BA33C-82D1-4ABD-9AE7-AF4ADA6A56CC}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124097664"/>
        <c:axId val="124099584"/>
      </c:scatterChart>
      <c:valAx>
        <c:axId val="124097664"/>
        <c:scaling>
          <c:orientation val="minMax"/>
          <c:max val="12.5"/>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099584"/>
        <c:crosses val="autoZero"/>
        <c:crossBetween val="midCat"/>
      </c:valAx>
      <c:valAx>
        <c:axId val="124099584"/>
        <c:scaling>
          <c:orientation val="minMax"/>
          <c:max val="80"/>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097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a:solidFill>
                <a:sysClr val="windowText" lastClr="000000"/>
              </a:solidFill>
              <a:effectLst/>
              <a:latin typeface="+mn-lt"/>
              <a:ea typeface="+mn-ea"/>
              <a:cs typeface="+mn-cs"/>
            </a:rPr>
            <a:t>　債務負担行為の償還額の減などにより、</a:t>
          </a:r>
          <a:r>
            <a:rPr lang="ja-JP" altLang="ja-JP" sz="1200" b="0" i="0" baseline="0">
              <a:solidFill>
                <a:sysClr val="windowText" lastClr="000000"/>
              </a:solidFill>
              <a:effectLst/>
              <a:latin typeface="+mn-lt"/>
              <a:ea typeface="+mn-ea"/>
              <a:cs typeface="+mn-cs"/>
            </a:rPr>
            <a:t>実質公債費比率は前年度から</a:t>
          </a:r>
          <a:r>
            <a:rPr lang="ja-JP" altLang="en-US" sz="1200" b="0" i="0" baseline="0">
              <a:solidFill>
                <a:sysClr val="windowText" lastClr="000000"/>
              </a:solidFill>
              <a:effectLst/>
              <a:latin typeface="+mn-lt"/>
              <a:ea typeface="+mn-ea"/>
              <a:cs typeface="+mn-cs"/>
            </a:rPr>
            <a:t>０</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８</a:t>
          </a:r>
          <a:r>
            <a:rPr lang="ja-JP" altLang="ja-JP" sz="1200" b="0" i="0" baseline="0">
              <a:solidFill>
                <a:sysClr val="windowText" lastClr="000000"/>
              </a:solidFill>
              <a:effectLst/>
              <a:latin typeface="+mn-lt"/>
              <a:ea typeface="+mn-ea"/>
              <a:cs typeface="+mn-cs"/>
            </a:rPr>
            <a:t>ポイント改善され、</a:t>
          </a:r>
          <a:r>
            <a:rPr lang="ja-JP" altLang="en-US" sz="1200" b="0" i="0" baseline="0">
              <a:solidFill>
                <a:sysClr val="windowText" lastClr="000000"/>
              </a:solidFill>
              <a:effectLst/>
              <a:latin typeface="+mn-lt"/>
              <a:ea typeface="+mn-ea"/>
              <a:cs typeface="+mn-cs"/>
            </a:rPr>
            <a:t>７</a:t>
          </a:r>
          <a:r>
            <a:rPr lang="ja-JP" altLang="ja-JP" sz="1200" b="0" i="0" baseline="0">
              <a:solidFill>
                <a:sysClr val="windowText" lastClr="000000"/>
              </a:solidFill>
              <a:effectLst/>
              <a:latin typeface="+mn-lt"/>
              <a:ea typeface="+mn-ea"/>
              <a:cs typeface="+mn-cs"/>
            </a:rPr>
            <a:t>．</a:t>
          </a:r>
          <a:r>
            <a:rPr lang="ja-JP" altLang="en-US" sz="1200" b="0" i="0" baseline="0">
              <a:solidFill>
                <a:sysClr val="windowText" lastClr="000000"/>
              </a:solidFill>
              <a:effectLst/>
              <a:latin typeface="+mn-lt"/>
              <a:ea typeface="+mn-ea"/>
              <a:cs typeface="+mn-cs"/>
            </a:rPr>
            <a:t>８</a:t>
          </a:r>
          <a:r>
            <a:rPr lang="ja-JP" altLang="ja-JP" sz="1200" b="0" i="0" baseline="0">
              <a:solidFill>
                <a:sysClr val="windowText" lastClr="000000"/>
              </a:solidFill>
              <a:effectLst/>
              <a:latin typeface="+mn-lt"/>
              <a:ea typeface="+mn-ea"/>
              <a:cs typeface="+mn-cs"/>
            </a:rPr>
            <a:t>％となっている。</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　しかしながら、類似団体等との比較では依然高い状況にあることから、今後も引き続き公債費利子の縮減を図るとともに、市債の発行については交付税措置のある有利なものを最大限</a:t>
          </a:r>
          <a:r>
            <a:rPr lang="ja-JP" altLang="ja-JP" sz="1200" b="0" i="0" baseline="0">
              <a:solidFill>
                <a:schemeClr val="dk1"/>
              </a:solidFill>
              <a:effectLst/>
              <a:latin typeface="+mn-lt"/>
              <a:ea typeface="+mn-ea"/>
              <a:cs typeface="+mn-cs"/>
            </a:rPr>
            <a:t>活用することに努め、さらなる比率の改善を図る。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　充当可能基金は増加したものの、地方債残高及び組合等負担等見込額の増</a:t>
          </a:r>
          <a:r>
            <a:rPr lang="ja-JP" altLang="en-US" sz="1200">
              <a:solidFill>
                <a:sysClr val="windowText" lastClr="000000"/>
              </a:solidFill>
              <a:effectLst/>
              <a:latin typeface="+mn-lt"/>
              <a:ea typeface="+mn-ea"/>
              <a:cs typeface="+mn-cs"/>
            </a:rPr>
            <a:t>など</a:t>
          </a:r>
          <a:r>
            <a:rPr lang="ja-JP" altLang="ja-JP" sz="1200">
              <a:solidFill>
                <a:sysClr val="windowText" lastClr="000000"/>
              </a:solidFill>
              <a:effectLst/>
              <a:latin typeface="+mn-lt"/>
              <a:ea typeface="+mn-ea"/>
              <a:cs typeface="+mn-cs"/>
            </a:rPr>
            <a:t>により、将来負担比率は前年度から</a:t>
          </a:r>
          <a:r>
            <a:rPr lang="ja-JP" altLang="en-US" sz="1200">
              <a:solidFill>
                <a:sysClr val="windowText" lastClr="000000"/>
              </a:solidFill>
              <a:effectLst/>
              <a:latin typeface="+mn-lt"/>
              <a:ea typeface="+mn-ea"/>
              <a:cs typeface="+mn-cs"/>
            </a:rPr>
            <a:t>２</a:t>
          </a:r>
          <a:r>
            <a:rPr lang="ja-JP" altLang="ja-JP" sz="1200">
              <a:solidFill>
                <a:sysClr val="windowText" lastClr="000000"/>
              </a:solidFill>
              <a:effectLst/>
              <a:latin typeface="+mn-lt"/>
              <a:ea typeface="+mn-ea"/>
              <a:cs typeface="+mn-cs"/>
            </a:rPr>
            <a:t>．</a:t>
          </a:r>
          <a:r>
            <a:rPr lang="ja-JP" altLang="en-US" sz="1200">
              <a:solidFill>
                <a:sysClr val="windowText" lastClr="000000"/>
              </a:solidFill>
              <a:effectLst/>
              <a:latin typeface="+mn-lt"/>
              <a:ea typeface="+mn-ea"/>
              <a:cs typeface="+mn-cs"/>
            </a:rPr>
            <a:t>１</a:t>
          </a:r>
          <a:r>
            <a:rPr lang="ja-JP" altLang="ja-JP" sz="1200">
              <a:solidFill>
                <a:sysClr val="windowText" lastClr="000000"/>
              </a:solidFill>
              <a:effectLst/>
              <a:latin typeface="+mn-lt"/>
              <a:ea typeface="+mn-ea"/>
              <a:cs typeface="+mn-cs"/>
            </a:rPr>
            <a:t>ポイント上昇し、６</a:t>
          </a:r>
          <a:r>
            <a:rPr lang="ja-JP" altLang="en-US" sz="1200">
              <a:solidFill>
                <a:sysClr val="windowText" lastClr="000000"/>
              </a:solidFill>
              <a:effectLst/>
              <a:latin typeface="+mn-lt"/>
              <a:ea typeface="+mn-ea"/>
              <a:cs typeface="+mn-cs"/>
            </a:rPr>
            <a:t>８</a:t>
          </a:r>
          <a:r>
            <a:rPr lang="ja-JP" altLang="ja-JP" sz="1200">
              <a:solidFill>
                <a:sysClr val="windowText" lastClr="000000"/>
              </a:solidFill>
              <a:effectLst/>
              <a:latin typeface="+mn-lt"/>
              <a:ea typeface="+mn-ea"/>
              <a:cs typeface="+mn-cs"/>
            </a:rPr>
            <a:t>．</a:t>
          </a:r>
          <a:r>
            <a:rPr lang="ja-JP" altLang="en-US" sz="1200">
              <a:solidFill>
                <a:sysClr val="windowText" lastClr="000000"/>
              </a:solidFill>
              <a:effectLst/>
              <a:latin typeface="+mn-lt"/>
              <a:ea typeface="+mn-ea"/>
              <a:cs typeface="+mn-cs"/>
            </a:rPr>
            <a:t>３</a:t>
          </a:r>
          <a:r>
            <a:rPr lang="ja-JP" altLang="ja-JP" sz="1200">
              <a:solidFill>
                <a:sysClr val="windowText" lastClr="000000"/>
              </a:solidFill>
              <a:effectLst/>
              <a:latin typeface="+mn-lt"/>
              <a:ea typeface="+mn-ea"/>
              <a:cs typeface="+mn-cs"/>
            </a:rPr>
            <a:t>％となった。</a:t>
          </a:r>
          <a:endParaRPr lang="ja-JP" altLang="ja-JP" sz="1600">
            <a:solidFill>
              <a:sysClr val="windowText" lastClr="000000"/>
            </a:solidFill>
            <a:effectLst/>
          </a:endParaRPr>
        </a:p>
        <a:p>
          <a:r>
            <a:rPr lang="ja-JP" altLang="ja-JP" sz="1200">
              <a:solidFill>
                <a:sysClr val="windowText" lastClr="000000"/>
              </a:solidFill>
              <a:effectLst/>
              <a:latin typeface="+mn-lt"/>
              <a:ea typeface="+mn-ea"/>
              <a:cs typeface="+mn-cs"/>
            </a:rPr>
            <a:t>　今後は、下水道事業に対する準元利償還金等は減少する見込みではあるものの、新ごみ処理施設建設に伴う地方債借入額の増加による組合等負担等見込額の増加や、既存ごみ処理施設の解体に伴う除却債の借入など、上昇要因も見込まれる。　　　　　　　　　　　　　　　　　　　　　　　　　　　　　　　　　　　　　　　　　</a:t>
          </a:r>
          <a:endParaRPr lang="ja-JP" altLang="ja-JP" sz="1600">
            <a:solidFill>
              <a:sysClr val="windowText" lastClr="000000"/>
            </a:solidFill>
            <a:effectLst/>
          </a:endParaRPr>
        </a:p>
        <a:p>
          <a:r>
            <a:rPr lang="ja-JP" altLang="ja-JP" sz="1200">
              <a:solidFill>
                <a:sysClr val="windowText" lastClr="000000"/>
              </a:solidFill>
              <a:effectLst/>
              <a:latin typeface="+mn-lt"/>
              <a:ea typeface="+mn-ea"/>
              <a:cs typeface="+mn-cs"/>
            </a:rPr>
            <a:t>　このことから将来の負担を最小限に抑制できるよう引き続き交付税措置のある有利な地方債を活用し、かつその借入についても低利で行えるよう努める。</a:t>
          </a:r>
          <a:endParaRPr lang="ja-JP" altLang="ja-JP" sz="16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u="none">
              <a:solidFill>
                <a:sysClr val="windowText" lastClr="000000"/>
              </a:solidFill>
              <a:effectLst/>
              <a:latin typeface="+mn-lt"/>
              <a:ea typeface="+mn-ea"/>
              <a:cs typeface="+mn-cs"/>
            </a:rPr>
            <a:t>平成２７年度においては、基準財政需要額の増加割合を上回る基準財政収入額の増により</a:t>
          </a:r>
          <a:r>
            <a:rPr kumimoji="1" lang="ja-JP" altLang="ja-JP" sz="1300" u="none">
              <a:solidFill>
                <a:sysClr val="windowText" lastClr="000000"/>
              </a:solidFill>
              <a:effectLst/>
              <a:latin typeface="+mn-lt"/>
              <a:ea typeface="+mn-ea"/>
              <a:cs typeface="+mn-cs"/>
            </a:rPr>
            <a:t>単年度</a:t>
          </a:r>
          <a:r>
            <a:rPr kumimoji="1" lang="ja-JP" altLang="en-US" sz="1300" u="none">
              <a:solidFill>
                <a:sysClr val="windowText" lastClr="000000"/>
              </a:solidFill>
              <a:effectLst/>
              <a:latin typeface="+mn-lt"/>
              <a:ea typeface="+mn-ea"/>
              <a:cs typeface="+mn-cs"/>
            </a:rPr>
            <a:t>指数の改善があったものの、</a:t>
          </a:r>
          <a:r>
            <a:rPr kumimoji="1" lang="ja-JP" altLang="ja-JP" sz="1300" u="none">
              <a:solidFill>
                <a:sysClr val="windowText" lastClr="000000"/>
              </a:solidFill>
              <a:effectLst/>
              <a:latin typeface="+mn-lt"/>
              <a:ea typeface="+mn-ea"/>
              <a:cs typeface="+mn-cs"/>
            </a:rPr>
            <a:t>平成２</a:t>
          </a:r>
          <a:r>
            <a:rPr kumimoji="1" lang="ja-JP" altLang="en-US" sz="1300" u="none">
              <a:solidFill>
                <a:sysClr val="windowText" lastClr="000000"/>
              </a:solidFill>
              <a:effectLst/>
              <a:latin typeface="+mn-lt"/>
              <a:ea typeface="+mn-ea"/>
              <a:cs typeface="+mn-cs"/>
            </a:rPr>
            <a:t>５</a:t>
          </a:r>
          <a:r>
            <a:rPr kumimoji="1" lang="ja-JP" altLang="ja-JP" sz="1300" u="none">
              <a:solidFill>
                <a:sysClr val="windowText" lastClr="000000"/>
              </a:solidFill>
              <a:effectLst/>
              <a:latin typeface="+mn-lt"/>
              <a:ea typeface="+mn-ea"/>
              <a:cs typeface="+mn-cs"/>
            </a:rPr>
            <a:t>年度から平成２</a:t>
          </a:r>
          <a:r>
            <a:rPr kumimoji="1" lang="ja-JP" altLang="en-US" sz="1300" u="none">
              <a:solidFill>
                <a:sysClr val="windowText" lastClr="000000"/>
              </a:solidFill>
              <a:effectLst/>
              <a:latin typeface="+mn-lt"/>
              <a:ea typeface="+mn-ea"/>
              <a:cs typeface="+mn-cs"/>
            </a:rPr>
            <a:t>７</a:t>
          </a:r>
          <a:r>
            <a:rPr kumimoji="1" lang="ja-JP" altLang="ja-JP" sz="1300" u="none">
              <a:solidFill>
                <a:sysClr val="windowText" lastClr="000000"/>
              </a:solidFill>
              <a:effectLst/>
              <a:latin typeface="+mn-lt"/>
              <a:ea typeface="+mn-ea"/>
              <a:cs typeface="+mn-cs"/>
            </a:rPr>
            <a:t>年度の平均について</a:t>
          </a:r>
          <a:r>
            <a:rPr kumimoji="1" lang="ja-JP" altLang="en-US" sz="1300" u="none">
              <a:solidFill>
                <a:sysClr val="windowText" lastClr="000000"/>
              </a:solidFill>
              <a:effectLst/>
              <a:latin typeface="+mn-lt"/>
              <a:ea typeface="+mn-ea"/>
              <a:cs typeface="+mn-cs"/>
            </a:rPr>
            <a:t>は</a:t>
          </a:r>
          <a:r>
            <a:rPr kumimoji="1" lang="ja-JP" altLang="ja-JP" sz="1300" u="none">
              <a:solidFill>
                <a:sysClr val="windowText" lastClr="000000"/>
              </a:solidFill>
              <a:effectLst/>
              <a:latin typeface="+mn-lt"/>
              <a:ea typeface="+mn-ea"/>
              <a:cs typeface="+mn-cs"/>
            </a:rPr>
            <a:t>、前回の平成２</a:t>
          </a:r>
          <a:r>
            <a:rPr kumimoji="1" lang="ja-JP" altLang="en-US" sz="1300" u="none">
              <a:solidFill>
                <a:sysClr val="windowText" lastClr="000000"/>
              </a:solidFill>
              <a:effectLst/>
              <a:latin typeface="+mn-lt"/>
              <a:ea typeface="+mn-ea"/>
              <a:cs typeface="+mn-cs"/>
            </a:rPr>
            <a:t>４</a:t>
          </a:r>
          <a:r>
            <a:rPr kumimoji="1" lang="ja-JP" altLang="ja-JP" sz="1300" u="none">
              <a:solidFill>
                <a:sysClr val="windowText" lastClr="000000"/>
              </a:solidFill>
              <a:effectLst/>
              <a:latin typeface="+mn-lt"/>
              <a:ea typeface="+mn-ea"/>
              <a:cs typeface="+mn-cs"/>
            </a:rPr>
            <a:t>年度から平成２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年度のそれと比較し、</a:t>
          </a:r>
          <a:r>
            <a:rPr kumimoji="1" lang="ja-JP" altLang="en-US" sz="1300" u="none">
              <a:solidFill>
                <a:sysClr val="windowText" lastClr="000000"/>
              </a:solidFill>
              <a:effectLst/>
              <a:latin typeface="+mn-lt"/>
              <a:ea typeface="+mn-ea"/>
              <a:cs typeface="+mn-cs"/>
            </a:rPr>
            <a:t>横ばいとなった</a:t>
          </a:r>
          <a:r>
            <a:rPr kumimoji="1" lang="ja-JP" altLang="ja-JP" sz="1300" u="none">
              <a:solidFill>
                <a:sysClr val="windowText" lastClr="000000"/>
              </a:solidFill>
              <a:effectLst/>
              <a:latin typeface="+mn-lt"/>
              <a:ea typeface="+mn-ea"/>
              <a:cs typeface="+mn-cs"/>
            </a:rPr>
            <a:t>。</a:t>
          </a:r>
          <a:endParaRPr lang="ja-JP" altLang="ja-JP" sz="1300" u="none">
            <a:solidFill>
              <a:sysClr val="windowText" lastClr="000000"/>
            </a:solidFill>
            <a:effectLst/>
          </a:endParaRPr>
        </a:p>
        <a:p>
          <a:r>
            <a:rPr kumimoji="1" lang="ja-JP" altLang="ja-JP" sz="1300" u="none">
              <a:solidFill>
                <a:sysClr val="windowText" lastClr="000000"/>
              </a:solidFill>
              <a:effectLst/>
              <a:latin typeface="+mn-lt"/>
              <a:ea typeface="+mn-ea"/>
              <a:cs typeface="+mn-cs"/>
            </a:rPr>
            <a:t>　なお、類似団体内平均値と比較すると０．０６ポイント下回っているが、標準的な行政活動を行う上で８割方は自己資金等が確保できる状態となっている。</a:t>
          </a:r>
          <a:endParaRPr lang="ja-JP" altLang="ja-JP" sz="1300" u="none">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9"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56092</xdr:rowOff>
    </xdr:to>
    <xdr:cxnSp macro="">
      <xdr:nvCxnSpPr>
        <xdr:cNvPr id="71" name="直線コネクタ 70"/>
        <xdr:cNvCxnSpPr/>
      </xdr:nvCxnSpPr>
      <xdr:spPr>
        <a:xfrm flipV="1">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56092</xdr:rowOff>
    </xdr:to>
    <xdr:cxnSp macro="">
      <xdr:nvCxnSpPr>
        <xdr:cNvPr id="74" name="直線コネクタ 73"/>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35983</xdr:rowOff>
    </xdr:to>
    <xdr:cxnSp macro="">
      <xdr:nvCxnSpPr>
        <xdr:cNvPr id="77" name="直線コネクタ 76"/>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128710</xdr:rowOff>
    </xdr:from>
    <xdr:ext cx="762000" cy="259045"/>
    <xdr:sp macro="" textlink="">
      <xdr:nvSpPr>
        <xdr:cNvPr id="88"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90" name="テキスト ボックス 89"/>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5292</xdr:rowOff>
    </xdr:from>
    <xdr:to>
      <xdr:col>4</xdr:col>
      <xdr:colOff>533400</xdr:colOff>
      <xdr:row>41</xdr:row>
      <xdr:rowOff>106892</xdr:rowOff>
    </xdr:to>
    <xdr:sp macro="" textlink="">
      <xdr:nvSpPr>
        <xdr:cNvPr id="91" name="円/楕円 90"/>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91669</xdr:rowOff>
    </xdr:from>
    <xdr:ext cx="762000" cy="259045"/>
    <xdr:sp macro="" textlink="">
      <xdr:nvSpPr>
        <xdr:cNvPr id="92" name="テキスト ボックス 91"/>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4" name="テキスト ボックス 93"/>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51452</xdr:rowOff>
    </xdr:from>
    <xdr:ext cx="762000" cy="259045"/>
    <xdr:sp macro="" textlink="">
      <xdr:nvSpPr>
        <xdr:cNvPr id="96" name="テキスト ボックス 95"/>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ysClr val="windowText" lastClr="000000"/>
              </a:solidFill>
              <a:effectLst/>
              <a:latin typeface="+mn-lt"/>
              <a:ea typeface="+mn-ea"/>
              <a:cs typeface="+mn-cs"/>
            </a:rPr>
            <a:t>　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年度の決算値と比較すると、</a:t>
          </a:r>
          <a:r>
            <a:rPr kumimoji="1" lang="ja-JP" altLang="en-US" sz="1300" u="none">
              <a:solidFill>
                <a:sysClr val="windowText" lastClr="000000"/>
              </a:solidFill>
              <a:effectLst/>
              <a:latin typeface="+mn-lt"/>
              <a:ea typeface="+mn-ea"/>
              <a:cs typeface="+mn-cs"/>
            </a:rPr>
            <a:t>地方消費税交付金は大幅に</a:t>
          </a:r>
          <a:r>
            <a:rPr kumimoji="1" lang="ja-JP" altLang="ja-JP" sz="1300" u="none">
              <a:solidFill>
                <a:sysClr val="windowText" lastClr="000000"/>
              </a:solidFill>
              <a:effectLst/>
              <a:latin typeface="+mn-lt"/>
              <a:ea typeface="+mn-ea"/>
              <a:cs typeface="+mn-cs"/>
            </a:rPr>
            <a:t>増額したものの、歳出における委託料等の物件費、</a:t>
          </a:r>
          <a:r>
            <a:rPr kumimoji="1" lang="ja-JP" altLang="en-US" sz="1300" u="none">
              <a:solidFill>
                <a:sysClr val="windowText" lastClr="000000"/>
              </a:solidFill>
              <a:effectLst/>
              <a:latin typeface="+mn-lt"/>
              <a:ea typeface="+mn-ea"/>
              <a:cs typeface="+mn-cs"/>
            </a:rPr>
            <a:t>新</a:t>
          </a:r>
          <a:r>
            <a:rPr kumimoji="1" lang="ja-JP" altLang="ja-JP" sz="1300" u="none">
              <a:solidFill>
                <a:sysClr val="windowText" lastClr="000000"/>
              </a:solidFill>
              <a:effectLst/>
              <a:latin typeface="+mn-lt"/>
              <a:ea typeface="+mn-ea"/>
              <a:cs typeface="+mn-cs"/>
            </a:rPr>
            <a:t>ごみ処理施設建設</a:t>
          </a:r>
          <a:r>
            <a:rPr kumimoji="1" lang="ja-JP" altLang="en-US" sz="1300" u="none">
              <a:solidFill>
                <a:sysClr val="windowText" lastClr="000000"/>
              </a:solidFill>
              <a:effectLst/>
              <a:latin typeface="+mn-lt"/>
              <a:ea typeface="+mn-ea"/>
              <a:cs typeface="+mn-cs"/>
            </a:rPr>
            <a:t>に伴う</a:t>
          </a:r>
          <a:r>
            <a:rPr kumimoji="1" lang="ja-JP" altLang="ja-JP" sz="1300" u="none">
              <a:solidFill>
                <a:sysClr val="windowText" lastClr="000000"/>
              </a:solidFill>
              <a:effectLst/>
              <a:latin typeface="+mn-lt"/>
              <a:ea typeface="+mn-ea"/>
              <a:cs typeface="+mn-cs"/>
            </a:rPr>
            <a:t>一部事務組合への負担金等の補助費等及び国民健康保険事業特別会計等への繰出金の増額を要因とし、経常収支比率は対前年度比</a:t>
          </a:r>
          <a:r>
            <a:rPr kumimoji="1" lang="ja-JP" altLang="en-US" sz="1300" u="none">
              <a:solidFill>
                <a:sysClr val="windowText" lastClr="000000"/>
              </a:solidFill>
              <a:effectLst/>
              <a:latin typeface="+mn-lt"/>
              <a:ea typeface="+mn-ea"/>
              <a:cs typeface="+mn-cs"/>
            </a:rPr>
            <a:t>０</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１</a:t>
          </a:r>
          <a:r>
            <a:rPr kumimoji="1" lang="ja-JP" altLang="ja-JP" sz="1300" u="none">
              <a:solidFill>
                <a:sysClr val="windowText" lastClr="000000"/>
              </a:solidFill>
              <a:effectLst/>
              <a:latin typeface="+mn-lt"/>
              <a:ea typeface="+mn-ea"/>
              <a:cs typeface="+mn-cs"/>
            </a:rPr>
            <a:t>ポイント上昇した。</a:t>
          </a:r>
          <a:endParaRPr lang="ja-JP" altLang="ja-JP" sz="1300" u="none">
            <a:solidFill>
              <a:sysClr val="windowText" lastClr="000000"/>
            </a:solidFill>
            <a:effectLst/>
          </a:endParaRPr>
        </a:p>
        <a:p>
          <a:r>
            <a:rPr kumimoji="1" lang="ja-JP" altLang="ja-JP" sz="1300" u="none">
              <a:solidFill>
                <a:sysClr val="windowText" lastClr="000000"/>
              </a:solidFill>
              <a:effectLst/>
              <a:latin typeface="+mn-lt"/>
              <a:ea typeface="+mn-ea"/>
              <a:cs typeface="+mn-cs"/>
            </a:rPr>
            <a:t>　類似団体内平均値</a:t>
          </a:r>
          <a:r>
            <a:rPr kumimoji="1" lang="ja-JP" altLang="en-US" sz="1300" u="none">
              <a:solidFill>
                <a:sysClr val="windowText" lastClr="000000"/>
              </a:solidFill>
              <a:effectLst/>
              <a:latin typeface="+mn-lt"/>
              <a:ea typeface="+mn-ea"/>
              <a:cs typeface="+mn-cs"/>
            </a:rPr>
            <a:t>を１．３ポイント上回り</a:t>
          </a:r>
          <a:r>
            <a:rPr kumimoji="1" lang="ja-JP" altLang="ja-JP" sz="1300" u="none">
              <a:solidFill>
                <a:sysClr val="windowText" lastClr="000000"/>
              </a:solidFill>
              <a:effectLst/>
              <a:latin typeface="+mn-lt"/>
              <a:ea typeface="+mn-ea"/>
              <a:cs typeface="+mn-cs"/>
            </a:rPr>
            <a:t>、依然高い水準にあることから、今後も地方税等の自主財源の確保や人件費の抑制、また、事務事業などの経常経費の見直しを行い経常収支比率の改善を図っていく。</a:t>
          </a:r>
          <a:endParaRPr lang="ja-JP" altLang="ja-JP" sz="1300" u="none">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98213</xdr:rowOff>
    </xdr:from>
    <xdr:to>
      <xdr:col>7</xdr:col>
      <xdr:colOff>152400</xdr:colOff>
      <xdr:row>63</xdr:row>
      <xdr:rowOff>106256</xdr:rowOff>
    </xdr:to>
    <xdr:cxnSp macro="">
      <xdr:nvCxnSpPr>
        <xdr:cNvPr id="131" name="直線コネクタ 130"/>
        <xdr:cNvCxnSpPr/>
      </xdr:nvCxnSpPr>
      <xdr:spPr>
        <a:xfrm>
          <a:off x="4114800" y="108995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108796</xdr:rowOff>
    </xdr:from>
    <xdr:to>
      <xdr:col>6</xdr:col>
      <xdr:colOff>0</xdr:colOff>
      <xdr:row>63</xdr:row>
      <xdr:rowOff>98213</xdr:rowOff>
    </xdr:to>
    <xdr:cxnSp macro="">
      <xdr:nvCxnSpPr>
        <xdr:cNvPr id="134" name="直線コネクタ 133"/>
        <xdr:cNvCxnSpPr/>
      </xdr:nvCxnSpPr>
      <xdr:spPr>
        <a:xfrm>
          <a:off x="3225800" y="1073869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108796</xdr:rowOff>
    </xdr:from>
    <xdr:to>
      <xdr:col>4</xdr:col>
      <xdr:colOff>482600</xdr:colOff>
      <xdr:row>63</xdr:row>
      <xdr:rowOff>138430</xdr:rowOff>
    </xdr:to>
    <xdr:cxnSp macro="">
      <xdr:nvCxnSpPr>
        <xdr:cNvPr id="137" name="直線コネクタ 136"/>
        <xdr:cNvCxnSpPr/>
      </xdr:nvCxnSpPr>
      <xdr:spPr>
        <a:xfrm flipV="1">
          <a:off x="2336800" y="107386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108796</xdr:rowOff>
    </xdr:from>
    <xdr:to>
      <xdr:col>3</xdr:col>
      <xdr:colOff>279400</xdr:colOff>
      <xdr:row>63</xdr:row>
      <xdr:rowOff>138430</xdr:rowOff>
    </xdr:to>
    <xdr:cxnSp macro="">
      <xdr:nvCxnSpPr>
        <xdr:cNvPr id="140" name="直線コネクタ 139"/>
        <xdr:cNvCxnSpPr/>
      </xdr:nvCxnSpPr>
      <xdr:spPr>
        <a:xfrm>
          <a:off x="1447800" y="107386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50" name="円/楕円 149"/>
        <xdr:cNvSpPr/>
      </xdr:nvSpPr>
      <xdr:spPr>
        <a:xfrm>
          <a:off x="49022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27533</xdr:rowOff>
    </xdr:from>
    <xdr:ext cx="762000" cy="259045"/>
    <xdr:sp macro="" textlink="">
      <xdr:nvSpPr>
        <xdr:cNvPr id="151" name="財政構造の弾力性該当値テキスト"/>
        <xdr:cNvSpPr txBox="1"/>
      </xdr:nvSpPr>
      <xdr:spPr>
        <a:xfrm>
          <a:off x="5041900" y="1082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133790</xdr:rowOff>
    </xdr:from>
    <xdr:ext cx="736600" cy="259045"/>
    <xdr:sp macro="" textlink="">
      <xdr:nvSpPr>
        <xdr:cNvPr id="153" name="テキスト ボックス 152"/>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57996</xdr:rowOff>
    </xdr:from>
    <xdr:to>
      <xdr:col>4</xdr:col>
      <xdr:colOff>533400</xdr:colOff>
      <xdr:row>62</xdr:row>
      <xdr:rowOff>159596</xdr:rowOff>
    </xdr:to>
    <xdr:sp macro="" textlink="">
      <xdr:nvSpPr>
        <xdr:cNvPr id="154" name="円/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169773</xdr:rowOff>
    </xdr:from>
    <xdr:ext cx="762000" cy="259045"/>
    <xdr:sp macro="" textlink="">
      <xdr:nvSpPr>
        <xdr:cNvPr id="155" name="テキスト ボックス 154"/>
        <xdr:cNvSpPr txBox="1"/>
      </xdr:nvSpPr>
      <xdr:spPr>
        <a:xfrm>
          <a:off x="2844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6" name="円/楕円 155"/>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7" name="テキスト ボックス 156"/>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57996</xdr:rowOff>
    </xdr:from>
    <xdr:to>
      <xdr:col>2</xdr:col>
      <xdr:colOff>127000</xdr:colOff>
      <xdr:row>62</xdr:row>
      <xdr:rowOff>159596</xdr:rowOff>
    </xdr:to>
    <xdr:sp macro="" textlink="">
      <xdr:nvSpPr>
        <xdr:cNvPr id="158" name="円/楕円 157"/>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169773</xdr:rowOff>
    </xdr:from>
    <xdr:ext cx="762000" cy="259045"/>
    <xdr:sp macro="" textlink="">
      <xdr:nvSpPr>
        <xdr:cNvPr id="159" name="テキスト ボックス 158"/>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u="none">
              <a:solidFill>
                <a:sysClr val="windowText" lastClr="000000"/>
              </a:solidFill>
              <a:effectLst/>
              <a:latin typeface="+mn-lt"/>
              <a:ea typeface="+mn-ea"/>
              <a:cs typeface="+mn-cs"/>
            </a:rPr>
            <a:t>　平成２</a:t>
          </a:r>
          <a:r>
            <a:rPr lang="ja-JP" altLang="en-US" sz="1300" u="none">
              <a:solidFill>
                <a:sysClr val="windowText" lastClr="000000"/>
              </a:solidFill>
              <a:effectLst/>
              <a:latin typeface="+mn-lt"/>
              <a:ea typeface="+mn-ea"/>
              <a:cs typeface="+mn-cs"/>
            </a:rPr>
            <a:t>６</a:t>
          </a:r>
          <a:r>
            <a:rPr lang="ja-JP" altLang="ja-JP" sz="1300" u="none">
              <a:solidFill>
                <a:sysClr val="windowText" lastClr="000000"/>
              </a:solidFill>
              <a:effectLst/>
              <a:latin typeface="+mn-lt"/>
              <a:ea typeface="+mn-ea"/>
              <a:cs typeface="+mn-cs"/>
            </a:rPr>
            <a:t>年度の決算値と比較すると</a:t>
          </a:r>
          <a:r>
            <a:rPr lang="ja-JP" altLang="en-US" sz="1300" u="none">
              <a:solidFill>
                <a:sysClr val="windowText" lastClr="000000"/>
              </a:solidFill>
              <a:effectLst/>
              <a:latin typeface="+mn-lt"/>
              <a:ea typeface="+mn-ea"/>
              <a:cs typeface="+mn-cs"/>
            </a:rPr>
            <a:t>２</a:t>
          </a:r>
          <a:r>
            <a:rPr lang="ja-JP" altLang="ja-JP" sz="1300" u="none">
              <a:solidFill>
                <a:sysClr val="windowText" lastClr="000000"/>
              </a:solidFill>
              <a:effectLst/>
              <a:latin typeface="+mn-lt"/>
              <a:ea typeface="+mn-ea"/>
              <a:cs typeface="+mn-cs"/>
            </a:rPr>
            <a:t>，</a:t>
          </a:r>
          <a:r>
            <a:rPr lang="ja-JP" altLang="en-US" sz="1300" u="none">
              <a:solidFill>
                <a:sysClr val="windowText" lastClr="000000"/>
              </a:solidFill>
              <a:effectLst/>
              <a:latin typeface="+mn-lt"/>
              <a:ea typeface="+mn-ea"/>
              <a:cs typeface="+mn-cs"/>
            </a:rPr>
            <a:t>２５８</a:t>
          </a:r>
          <a:r>
            <a:rPr lang="ja-JP" altLang="ja-JP" sz="1300" u="none">
              <a:solidFill>
                <a:sysClr val="windowText" lastClr="000000"/>
              </a:solidFill>
              <a:effectLst/>
              <a:latin typeface="+mn-lt"/>
              <a:ea typeface="+mn-ea"/>
              <a:cs typeface="+mn-cs"/>
            </a:rPr>
            <a:t>円の増加となったが、依然として類似団体内平均値に比べて１５，</a:t>
          </a:r>
          <a:r>
            <a:rPr lang="ja-JP" altLang="en-US" sz="1300" u="none">
              <a:solidFill>
                <a:sysClr val="windowText" lastClr="000000"/>
              </a:solidFill>
              <a:effectLst/>
              <a:latin typeface="+mn-lt"/>
              <a:ea typeface="+mn-ea"/>
              <a:cs typeface="+mn-cs"/>
            </a:rPr>
            <a:t>１７２</a:t>
          </a:r>
          <a:r>
            <a:rPr lang="ja-JP" altLang="ja-JP" sz="1300" u="none">
              <a:solidFill>
                <a:sysClr val="windowText" lastClr="000000"/>
              </a:solidFill>
              <a:effectLst/>
              <a:latin typeface="+mn-lt"/>
              <a:ea typeface="+mn-ea"/>
              <a:cs typeface="+mn-cs"/>
            </a:rPr>
            <a:t>円と大幅に低くなっている。これは、定員適正化計画に基づく職員定数の削減や、内部経費の見直しによる経費の削減によるものである。</a:t>
          </a:r>
          <a:endParaRPr lang="ja-JP" altLang="ja-JP" sz="1300" u="none">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64412</xdr:rowOff>
    </xdr:from>
    <xdr:to>
      <xdr:col>7</xdr:col>
      <xdr:colOff>152400</xdr:colOff>
      <xdr:row>81</xdr:row>
      <xdr:rowOff>109817</xdr:rowOff>
    </xdr:to>
    <xdr:cxnSp macro="">
      <xdr:nvCxnSpPr>
        <xdr:cNvPr id="194" name="直線コネクタ 193"/>
        <xdr:cNvCxnSpPr/>
      </xdr:nvCxnSpPr>
      <xdr:spPr>
        <a:xfrm>
          <a:off x="4114800" y="13951862"/>
          <a:ext cx="838200" cy="4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1632</xdr:rowOff>
    </xdr:from>
    <xdr:to>
      <xdr:col>6</xdr:col>
      <xdr:colOff>0</xdr:colOff>
      <xdr:row>81</xdr:row>
      <xdr:rowOff>64412</xdr:rowOff>
    </xdr:to>
    <xdr:cxnSp macro="">
      <xdr:nvCxnSpPr>
        <xdr:cNvPr id="197" name="直線コネクタ 196"/>
        <xdr:cNvCxnSpPr/>
      </xdr:nvCxnSpPr>
      <xdr:spPr>
        <a:xfrm>
          <a:off x="3225800" y="13889082"/>
          <a:ext cx="889000" cy="6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1632</xdr:rowOff>
    </xdr:from>
    <xdr:to>
      <xdr:col>4</xdr:col>
      <xdr:colOff>482600</xdr:colOff>
      <xdr:row>81</xdr:row>
      <xdr:rowOff>10280</xdr:rowOff>
    </xdr:to>
    <xdr:cxnSp macro="">
      <xdr:nvCxnSpPr>
        <xdr:cNvPr id="200" name="直線コネクタ 199"/>
        <xdr:cNvCxnSpPr/>
      </xdr:nvCxnSpPr>
      <xdr:spPr>
        <a:xfrm flipV="1">
          <a:off x="2336800" y="13889082"/>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10280</xdr:rowOff>
    </xdr:from>
    <xdr:to>
      <xdr:col>3</xdr:col>
      <xdr:colOff>279400</xdr:colOff>
      <xdr:row>81</xdr:row>
      <xdr:rowOff>68171</xdr:rowOff>
    </xdr:to>
    <xdr:cxnSp macro="">
      <xdr:nvCxnSpPr>
        <xdr:cNvPr id="203" name="直線コネクタ 202"/>
        <xdr:cNvCxnSpPr/>
      </xdr:nvCxnSpPr>
      <xdr:spPr>
        <a:xfrm flipV="1">
          <a:off x="1447800" y="13897730"/>
          <a:ext cx="889000" cy="5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59017</xdr:rowOff>
    </xdr:from>
    <xdr:to>
      <xdr:col>7</xdr:col>
      <xdr:colOff>203200</xdr:colOff>
      <xdr:row>81</xdr:row>
      <xdr:rowOff>160617</xdr:rowOff>
    </xdr:to>
    <xdr:sp macro="" textlink="">
      <xdr:nvSpPr>
        <xdr:cNvPr id="213" name="円/楕円 212"/>
        <xdr:cNvSpPr/>
      </xdr:nvSpPr>
      <xdr:spPr>
        <a:xfrm>
          <a:off x="4902200" y="1394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75544</xdr:rowOff>
    </xdr:from>
    <xdr:ext cx="762000" cy="259045"/>
    <xdr:sp macro="" textlink="">
      <xdr:nvSpPr>
        <xdr:cNvPr id="214" name="人件費・物件費等の状況該当値テキスト"/>
        <xdr:cNvSpPr txBox="1"/>
      </xdr:nvSpPr>
      <xdr:spPr>
        <a:xfrm>
          <a:off x="5041900" y="1379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13612</xdr:rowOff>
    </xdr:from>
    <xdr:to>
      <xdr:col>6</xdr:col>
      <xdr:colOff>50800</xdr:colOff>
      <xdr:row>81</xdr:row>
      <xdr:rowOff>115212</xdr:rowOff>
    </xdr:to>
    <xdr:sp macro="" textlink="">
      <xdr:nvSpPr>
        <xdr:cNvPr id="215" name="円/楕円 214"/>
        <xdr:cNvSpPr/>
      </xdr:nvSpPr>
      <xdr:spPr>
        <a:xfrm>
          <a:off x="4064000" y="139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125389</xdr:rowOff>
    </xdr:from>
    <xdr:ext cx="736600" cy="259045"/>
    <xdr:sp macro="" textlink="">
      <xdr:nvSpPr>
        <xdr:cNvPr id="216" name="テキスト ボックス 215"/>
        <xdr:cNvSpPr txBox="1"/>
      </xdr:nvSpPr>
      <xdr:spPr>
        <a:xfrm>
          <a:off x="3733800" y="13669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87,519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122282</xdr:rowOff>
    </xdr:from>
    <xdr:to>
      <xdr:col>4</xdr:col>
      <xdr:colOff>533400</xdr:colOff>
      <xdr:row>81</xdr:row>
      <xdr:rowOff>52432</xdr:rowOff>
    </xdr:to>
    <xdr:sp macro="" textlink="">
      <xdr:nvSpPr>
        <xdr:cNvPr id="217" name="円/楕円 216"/>
        <xdr:cNvSpPr/>
      </xdr:nvSpPr>
      <xdr:spPr>
        <a:xfrm>
          <a:off x="3175000" y="13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62609</xdr:rowOff>
    </xdr:from>
    <xdr:ext cx="762000" cy="259045"/>
    <xdr:sp macro="" textlink="">
      <xdr:nvSpPr>
        <xdr:cNvPr id="218" name="テキスト ボックス 217"/>
        <xdr:cNvSpPr txBox="1"/>
      </xdr:nvSpPr>
      <xdr:spPr>
        <a:xfrm>
          <a:off x="2844800" y="136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130930</xdr:rowOff>
    </xdr:from>
    <xdr:to>
      <xdr:col>3</xdr:col>
      <xdr:colOff>330200</xdr:colOff>
      <xdr:row>81</xdr:row>
      <xdr:rowOff>61080</xdr:rowOff>
    </xdr:to>
    <xdr:sp macro="" textlink="">
      <xdr:nvSpPr>
        <xdr:cNvPr id="219" name="円/楕円 218"/>
        <xdr:cNvSpPr/>
      </xdr:nvSpPr>
      <xdr:spPr>
        <a:xfrm>
          <a:off x="2286000" y="138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71257</xdr:rowOff>
    </xdr:from>
    <xdr:ext cx="762000" cy="259045"/>
    <xdr:sp macro="" textlink="">
      <xdr:nvSpPr>
        <xdr:cNvPr id="220" name="テキスト ボックス 219"/>
        <xdr:cNvSpPr txBox="1"/>
      </xdr:nvSpPr>
      <xdr:spPr>
        <a:xfrm>
          <a:off x="1955800" y="1361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17371</xdr:rowOff>
    </xdr:from>
    <xdr:to>
      <xdr:col>2</xdr:col>
      <xdr:colOff>127000</xdr:colOff>
      <xdr:row>81</xdr:row>
      <xdr:rowOff>118971</xdr:rowOff>
    </xdr:to>
    <xdr:sp macro="" textlink="">
      <xdr:nvSpPr>
        <xdr:cNvPr id="221" name="円/楕円 220"/>
        <xdr:cNvSpPr/>
      </xdr:nvSpPr>
      <xdr:spPr>
        <a:xfrm>
          <a:off x="1397000" y="139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129148</xdr:rowOff>
    </xdr:from>
    <xdr:ext cx="762000" cy="259045"/>
    <xdr:sp macro="" textlink="">
      <xdr:nvSpPr>
        <xdr:cNvPr id="222" name="テキスト ボックス 221"/>
        <xdr:cNvSpPr txBox="1"/>
      </xdr:nvSpPr>
      <xdr:spPr>
        <a:xfrm>
          <a:off x="1066800" y="1367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給与制度の総合的見直しに伴う現給保障を、国と同様平成３０年３月３１日までとしているところ</a:t>
          </a:r>
          <a:r>
            <a:rPr lang="ja-JP" altLang="en-US" sz="1300">
              <a:solidFill>
                <a:sysClr val="windowText" lastClr="000000"/>
              </a:solidFill>
              <a:effectLst/>
              <a:latin typeface="+mn-lt"/>
              <a:ea typeface="+mn-ea"/>
              <a:cs typeface="+mn-cs"/>
            </a:rPr>
            <a:t>であり</a:t>
          </a:r>
          <a:r>
            <a:rPr lang="ja-JP" altLang="ja-JP"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２</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年度は、前年度のラスパイレス指数より</a:t>
          </a:r>
          <a:r>
            <a:rPr kumimoji="1" lang="ja-JP" altLang="en-US" sz="1300">
              <a:solidFill>
                <a:sysClr val="windowText" lastClr="000000"/>
              </a:solidFill>
              <a:effectLst/>
              <a:latin typeface="+mn-lt"/>
              <a:ea typeface="+mn-ea"/>
              <a:cs typeface="+mn-cs"/>
            </a:rPr>
            <a:t>０．５</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上昇したものの</a:t>
          </a:r>
          <a:r>
            <a:rPr kumimoji="1" lang="ja-JP" altLang="ja-JP" sz="1300">
              <a:solidFill>
                <a:sysClr val="windowText" lastClr="000000"/>
              </a:solidFill>
              <a:effectLst/>
              <a:latin typeface="+mn-lt"/>
              <a:ea typeface="+mn-ea"/>
              <a:cs typeface="+mn-cs"/>
            </a:rPr>
            <a:t>、類似団体と比較して１．</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ポイント下回っている。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今後も他市の動向を踏まえながら地方自治体として適正な給与水準を維持するよう努める。</a:t>
          </a:r>
          <a:endParaRPr lang="ja-JP" altLang="ja-JP" sz="13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21166</xdr:rowOff>
    </xdr:to>
    <xdr:cxnSp macro="">
      <xdr:nvCxnSpPr>
        <xdr:cNvPr id="251" name="直線コネクタ 250"/>
        <xdr:cNvCxnSpPr/>
      </xdr:nvCxnSpPr>
      <xdr:spPr>
        <a:xfrm flipV="1">
          <a:off x="17018000" y="13881100"/>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164693</xdr:rowOff>
    </xdr:from>
    <xdr:ext cx="762000" cy="259045"/>
    <xdr:sp macro="" textlink="">
      <xdr:nvSpPr>
        <xdr:cNvPr id="252" name="給与水準   （国との比較）最小値テキスト"/>
        <xdr:cNvSpPr txBox="1"/>
      </xdr:nvSpPr>
      <xdr:spPr>
        <a:xfrm>
          <a:off x="17106900" y="1473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21166</xdr:rowOff>
    </xdr:from>
    <xdr:to>
      <xdr:col>24</xdr:col>
      <xdr:colOff>647700</xdr:colOff>
      <xdr:row>86</xdr:row>
      <xdr:rowOff>21166</xdr:rowOff>
    </xdr:to>
    <xdr:cxnSp macro="">
      <xdr:nvCxnSpPr>
        <xdr:cNvPr id="253" name="直線コネクタ 252"/>
        <xdr:cNvCxnSpPr/>
      </xdr:nvCxnSpPr>
      <xdr:spPr>
        <a:xfrm>
          <a:off x="16929100" y="1476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90311</xdr:rowOff>
    </xdr:from>
    <xdr:to>
      <xdr:col>24</xdr:col>
      <xdr:colOff>558800</xdr:colOff>
      <xdr:row>82</xdr:row>
      <xdr:rowOff>157339</xdr:rowOff>
    </xdr:to>
    <xdr:cxnSp macro="">
      <xdr:nvCxnSpPr>
        <xdr:cNvPr id="256" name="直線コネクタ 255"/>
        <xdr:cNvCxnSpPr/>
      </xdr:nvCxnSpPr>
      <xdr:spPr>
        <a:xfrm>
          <a:off x="16179800" y="141492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7"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8" name="フローチャート : 判断 257"/>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83</xdr:row>
      <xdr:rowOff>52916</xdr:rowOff>
    </xdr:to>
    <xdr:cxnSp macro="">
      <xdr:nvCxnSpPr>
        <xdr:cNvPr id="259" name="直線コネクタ 258"/>
        <xdr:cNvCxnSpPr/>
      </xdr:nvCxnSpPr>
      <xdr:spPr>
        <a:xfrm flipV="1">
          <a:off x="15290800" y="141492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0" name="フローチャート : 判断 259"/>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1" name="テキスト ボックス 260"/>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89</xdr:row>
      <xdr:rowOff>16228</xdr:rowOff>
    </xdr:to>
    <xdr:cxnSp macro="">
      <xdr:nvCxnSpPr>
        <xdr:cNvPr id="262" name="直線コネクタ 261"/>
        <xdr:cNvCxnSpPr/>
      </xdr:nvCxnSpPr>
      <xdr:spPr>
        <a:xfrm flipV="1">
          <a:off x="14401800" y="14283266"/>
          <a:ext cx="889000" cy="99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16228</xdr:rowOff>
    </xdr:from>
    <xdr:to>
      <xdr:col>21</xdr:col>
      <xdr:colOff>0</xdr:colOff>
      <xdr:row>89</xdr:row>
      <xdr:rowOff>163689</xdr:rowOff>
    </xdr:to>
    <xdr:cxnSp macro="">
      <xdr:nvCxnSpPr>
        <xdr:cNvPr id="265" name="直線コネクタ 264"/>
        <xdr:cNvCxnSpPr/>
      </xdr:nvCxnSpPr>
      <xdr:spPr>
        <a:xfrm flipV="1">
          <a:off x="13512800" y="152752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6" name="フローチャート : 判断 265"/>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7" name="テキスト ボックス 266"/>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106539</xdr:rowOff>
    </xdr:from>
    <xdr:to>
      <xdr:col>24</xdr:col>
      <xdr:colOff>609600</xdr:colOff>
      <xdr:row>83</xdr:row>
      <xdr:rowOff>36689</xdr:rowOff>
    </xdr:to>
    <xdr:sp macro="" textlink="">
      <xdr:nvSpPr>
        <xdr:cNvPr id="275" name="円/楕円 274"/>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123066</xdr:rowOff>
    </xdr:from>
    <xdr:ext cx="762000" cy="259045"/>
    <xdr:sp macro="" textlink="">
      <xdr:nvSpPr>
        <xdr:cNvPr id="276" name="給与水準   （国との比較）該当値テキスト"/>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77" name="円/楕円 276"/>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78" name="テキスト ボックス 277"/>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9" name="円/楕円 278"/>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0" name="テキスト ボックス 279"/>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136878</xdr:rowOff>
    </xdr:from>
    <xdr:to>
      <xdr:col>21</xdr:col>
      <xdr:colOff>50800</xdr:colOff>
      <xdr:row>89</xdr:row>
      <xdr:rowOff>67028</xdr:rowOff>
    </xdr:to>
    <xdr:sp macro="" textlink="">
      <xdr:nvSpPr>
        <xdr:cNvPr id="281" name="円/楕円 280"/>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77205</xdr:rowOff>
    </xdr:from>
    <xdr:ext cx="762000" cy="259045"/>
    <xdr:sp macro="" textlink="">
      <xdr:nvSpPr>
        <xdr:cNvPr id="282" name="テキスト ボックス 281"/>
        <xdr:cNvSpPr txBox="1"/>
      </xdr:nvSpPr>
      <xdr:spPr>
        <a:xfrm>
          <a:off x="14020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112889</xdr:rowOff>
    </xdr:from>
    <xdr:to>
      <xdr:col>19</xdr:col>
      <xdr:colOff>533400</xdr:colOff>
      <xdr:row>90</xdr:row>
      <xdr:rowOff>43039</xdr:rowOff>
    </xdr:to>
    <xdr:sp macro="" textlink="">
      <xdr:nvSpPr>
        <xdr:cNvPr id="283" name="円/楕円 282"/>
        <xdr:cNvSpPr/>
      </xdr:nvSpPr>
      <xdr:spPr>
        <a:xfrm>
          <a:off x="13462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53216</xdr:rowOff>
    </xdr:from>
    <xdr:ext cx="762000" cy="259045"/>
    <xdr:sp macro="" textlink="">
      <xdr:nvSpPr>
        <xdr:cNvPr id="284" name="テキスト ボックス 283"/>
        <xdr:cNvSpPr txBox="1"/>
      </xdr:nvSpPr>
      <xdr:spPr>
        <a:xfrm>
          <a:off x="13131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数次にわたる行政改革を計画的に実施する中で全国平均値よりも１．７</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人、類似団体内平均値よりも０．９人低くなっている。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今後も定員適正化計画の着実な推進を図る。</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6" name="直線コネクタ 315"/>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7"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8" name="直線コネクタ 317"/>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9"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0" name="直線コネクタ 319"/>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63319</xdr:rowOff>
    </xdr:from>
    <xdr:to>
      <xdr:col>24</xdr:col>
      <xdr:colOff>558800</xdr:colOff>
      <xdr:row>60</xdr:row>
      <xdr:rowOff>77107</xdr:rowOff>
    </xdr:to>
    <xdr:cxnSp macro="">
      <xdr:nvCxnSpPr>
        <xdr:cNvPr id="321" name="直線コネクタ 320"/>
        <xdr:cNvCxnSpPr/>
      </xdr:nvCxnSpPr>
      <xdr:spPr>
        <a:xfrm>
          <a:off x="16179800" y="103503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137177</xdr:rowOff>
    </xdr:from>
    <xdr:ext cx="762000" cy="259045"/>
    <xdr:sp macro="" textlink="">
      <xdr:nvSpPr>
        <xdr:cNvPr id="322" name="定員管理の状況平均値テキスト"/>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3" name="フローチャート : 判断 322"/>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63319</xdr:rowOff>
    </xdr:from>
    <xdr:to>
      <xdr:col>23</xdr:col>
      <xdr:colOff>406400</xdr:colOff>
      <xdr:row>60</xdr:row>
      <xdr:rowOff>70213</xdr:rowOff>
    </xdr:to>
    <xdr:cxnSp macro="">
      <xdr:nvCxnSpPr>
        <xdr:cNvPr id="324" name="直線コネクタ 323"/>
        <xdr:cNvCxnSpPr/>
      </xdr:nvCxnSpPr>
      <xdr:spPr>
        <a:xfrm flipV="1">
          <a:off x="15290800" y="103503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5" name="フローチャート : 判断 324"/>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6" name="テキスト ボックス 325"/>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70213</xdr:rowOff>
    </xdr:from>
    <xdr:to>
      <xdr:col>22</xdr:col>
      <xdr:colOff>203200</xdr:colOff>
      <xdr:row>60</xdr:row>
      <xdr:rowOff>101237</xdr:rowOff>
    </xdr:to>
    <xdr:cxnSp macro="">
      <xdr:nvCxnSpPr>
        <xdr:cNvPr id="327" name="直線コネクタ 326"/>
        <xdr:cNvCxnSpPr/>
      </xdr:nvCxnSpPr>
      <xdr:spPr>
        <a:xfrm flipV="1">
          <a:off x="14401800" y="103572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8" name="フローチャート : 判断 327"/>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29" name="テキスト ボックス 328"/>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101237</xdr:rowOff>
    </xdr:from>
    <xdr:to>
      <xdr:col>21</xdr:col>
      <xdr:colOff>0</xdr:colOff>
      <xdr:row>61</xdr:row>
      <xdr:rowOff>12519</xdr:rowOff>
    </xdr:to>
    <xdr:cxnSp macro="">
      <xdr:nvCxnSpPr>
        <xdr:cNvPr id="330" name="直線コネクタ 329"/>
        <xdr:cNvCxnSpPr/>
      </xdr:nvCxnSpPr>
      <xdr:spPr>
        <a:xfrm flipV="1">
          <a:off x="13512800" y="1038823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1" name="フローチャート : 判断 330"/>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2" name="テキスト ボックス 331"/>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3" name="フローチャート : 判断 332"/>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4" name="テキスト ボックス 333"/>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26307</xdr:rowOff>
    </xdr:from>
    <xdr:to>
      <xdr:col>24</xdr:col>
      <xdr:colOff>609600</xdr:colOff>
      <xdr:row>60</xdr:row>
      <xdr:rowOff>127907</xdr:rowOff>
    </xdr:to>
    <xdr:sp macro="" textlink="">
      <xdr:nvSpPr>
        <xdr:cNvPr id="340" name="円/楕円 339"/>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42834</xdr:rowOff>
    </xdr:from>
    <xdr:ext cx="762000" cy="259045"/>
    <xdr:sp macro="" textlink="">
      <xdr:nvSpPr>
        <xdr:cNvPr id="341"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12519</xdr:rowOff>
    </xdr:from>
    <xdr:to>
      <xdr:col>23</xdr:col>
      <xdr:colOff>457200</xdr:colOff>
      <xdr:row>60</xdr:row>
      <xdr:rowOff>114119</xdr:rowOff>
    </xdr:to>
    <xdr:sp macro="" textlink="">
      <xdr:nvSpPr>
        <xdr:cNvPr id="342" name="円/楕円 341"/>
        <xdr:cNvSpPr/>
      </xdr:nvSpPr>
      <xdr:spPr>
        <a:xfrm>
          <a:off x="16129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124296</xdr:rowOff>
    </xdr:from>
    <xdr:ext cx="736600" cy="259045"/>
    <xdr:sp macro="" textlink="">
      <xdr:nvSpPr>
        <xdr:cNvPr id="343" name="テキスト ボックス 342"/>
        <xdr:cNvSpPr txBox="1"/>
      </xdr:nvSpPr>
      <xdr:spPr>
        <a:xfrm>
          <a:off x="15798800" y="1006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19413</xdr:rowOff>
    </xdr:from>
    <xdr:to>
      <xdr:col>22</xdr:col>
      <xdr:colOff>254000</xdr:colOff>
      <xdr:row>60</xdr:row>
      <xdr:rowOff>121013</xdr:rowOff>
    </xdr:to>
    <xdr:sp macro="" textlink="">
      <xdr:nvSpPr>
        <xdr:cNvPr id="344" name="円/楕円 343"/>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131190</xdr:rowOff>
    </xdr:from>
    <xdr:ext cx="762000" cy="259045"/>
    <xdr:sp macro="" textlink="">
      <xdr:nvSpPr>
        <xdr:cNvPr id="345" name="テキスト ボックス 344"/>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50437</xdr:rowOff>
    </xdr:from>
    <xdr:to>
      <xdr:col>21</xdr:col>
      <xdr:colOff>50800</xdr:colOff>
      <xdr:row>60</xdr:row>
      <xdr:rowOff>152037</xdr:rowOff>
    </xdr:to>
    <xdr:sp macro="" textlink="">
      <xdr:nvSpPr>
        <xdr:cNvPr id="346" name="円/楕円 345"/>
        <xdr:cNvSpPr/>
      </xdr:nvSpPr>
      <xdr:spPr>
        <a:xfrm>
          <a:off x="14351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162214</xdr:rowOff>
    </xdr:from>
    <xdr:ext cx="762000" cy="259045"/>
    <xdr:sp macro="" textlink="">
      <xdr:nvSpPr>
        <xdr:cNvPr id="347" name="テキスト ボックス 346"/>
        <xdr:cNvSpPr txBox="1"/>
      </xdr:nvSpPr>
      <xdr:spPr>
        <a:xfrm>
          <a:off x="14020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48" name="円/楕円 347"/>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73496</xdr:rowOff>
    </xdr:from>
    <xdr:ext cx="762000" cy="259045"/>
    <xdr:sp macro="" textlink="">
      <xdr:nvSpPr>
        <xdr:cNvPr id="349" name="テキスト ボックス 348"/>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ysClr val="windowText" lastClr="000000"/>
              </a:solidFill>
              <a:effectLst/>
              <a:latin typeface="+mn-lt"/>
              <a:ea typeface="+mn-ea"/>
              <a:cs typeface="+mn-cs"/>
            </a:rPr>
            <a:t>　平成２</a:t>
          </a:r>
          <a:r>
            <a:rPr kumimoji="1" lang="ja-JP" altLang="en-US" sz="1300" u="none">
              <a:solidFill>
                <a:sysClr val="windowText" lastClr="000000"/>
              </a:solidFill>
              <a:effectLst/>
              <a:latin typeface="+mn-lt"/>
              <a:ea typeface="+mn-ea"/>
              <a:cs typeface="+mn-cs"/>
            </a:rPr>
            <a:t>７</a:t>
          </a:r>
          <a:r>
            <a:rPr kumimoji="1" lang="ja-JP" altLang="ja-JP" sz="1300" u="none">
              <a:solidFill>
                <a:sysClr val="windowText" lastClr="000000"/>
              </a:solidFill>
              <a:effectLst/>
              <a:latin typeface="+mn-lt"/>
              <a:ea typeface="+mn-ea"/>
              <a:cs typeface="+mn-cs"/>
            </a:rPr>
            <a:t>年度決算においては、</a:t>
          </a:r>
          <a:r>
            <a:rPr kumimoji="1" lang="ja-JP" altLang="en-US" sz="1300" u="none">
              <a:solidFill>
                <a:sysClr val="windowText" lastClr="000000"/>
              </a:solidFill>
              <a:effectLst/>
              <a:latin typeface="+mn-lt"/>
              <a:ea typeface="+mn-ea"/>
              <a:cs typeface="+mn-cs"/>
            </a:rPr>
            <a:t>元利償還金の増や償還に充当した都市計画税などの特定財源の減により、単年度比率は上昇したものの、３か年平均では１</a:t>
          </a:r>
          <a:r>
            <a:rPr kumimoji="1" lang="ja-JP" altLang="ja-JP" sz="1300" u="none">
              <a:solidFill>
                <a:sysClr val="windowText" lastClr="000000"/>
              </a:solidFill>
              <a:effectLst/>
              <a:latin typeface="+mn-lt"/>
              <a:ea typeface="+mn-ea"/>
              <a:cs typeface="+mn-cs"/>
            </a:rPr>
            <a:t>．２ポイント改善した。</a:t>
          </a:r>
          <a:endParaRPr lang="ja-JP" altLang="ja-JP" sz="1300" u="none">
            <a:solidFill>
              <a:sysClr val="windowText" lastClr="000000"/>
            </a:solidFill>
            <a:effectLst/>
          </a:endParaRPr>
        </a:p>
        <a:p>
          <a:r>
            <a:rPr kumimoji="1" lang="ja-JP" altLang="ja-JP" sz="1300" u="none">
              <a:solidFill>
                <a:sysClr val="windowText" lastClr="000000"/>
              </a:solidFill>
              <a:effectLst/>
              <a:latin typeface="+mn-lt"/>
              <a:ea typeface="+mn-ea"/>
              <a:cs typeface="+mn-cs"/>
            </a:rPr>
            <a:t>　しかし</a:t>
          </a:r>
          <a:r>
            <a:rPr kumimoji="1" lang="ja-JP" altLang="en-US" sz="1300" u="none">
              <a:solidFill>
                <a:sysClr val="windowText" lastClr="000000"/>
              </a:solidFill>
              <a:effectLst/>
              <a:latin typeface="+mn-lt"/>
              <a:ea typeface="+mn-ea"/>
              <a:cs typeface="+mn-cs"/>
            </a:rPr>
            <a:t>、</a:t>
          </a:r>
          <a:r>
            <a:rPr kumimoji="1" lang="ja-JP" altLang="ja-JP" sz="1300" u="none">
              <a:solidFill>
                <a:sysClr val="windowText" lastClr="000000"/>
              </a:solidFill>
              <a:effectLst/>
              <a:latin typeface="+mn-lt"/>
              <a:ea typeface="+mn-ea"/>
              <a:cs typeface="+mn-cs"/>
            </a:rPr>
            <a:t>類似団体内平均値と比較し１．５ポイント高い状況にあることから、引き続き銀行等資金の見積り合せによる低利な借入れを行うことで公債費利子の縮減を図り、比率の改善に努める。</a:t>
          </a:r>
          <a:endParaRPr lang="ja-JP" altLang="ja-JP" sz="1300" u="none">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7" name="直線コネクタ 376"/>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8"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9" name="直線コネクタ 378"/>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73660</xdr:rowOff>
    </xdr:to>
    <xdr:cxnSp macro="">
      <xdr:nvCxnSpPr>
        <xdr:cNvPr id="382" name="直線コネクタ 381"/>
        <xdr:cNvCxnSpPr/>
      </xdr:nvCxnSpPr>
      <xdr:spPr>
        <a:xfrm flipV="1">
          <a:off x="16179800" y="72102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25840</xdr:rowOff>
    </xdr:from>
    <xdr:ext cx="762000" cy="259045"/>
    <xdr:sp macro="" textlink="">
      <xdr:nvSpPr>
        <xdr:cNvPr id="383"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4" name="フローチャート : 判断 383"/>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170180</xdr:rowOff>
    </xdr:to>
    <xdr:cxnSp macro="">
      <xdr:nvCxnSpPr>
        <xdr:cNvPr id="385" name="直線コネクタ 384"/>
        <xdr:cNvCxnSpPr/>
      </xdr:nvCxnSpPr>
      <xdr:spPr>
        <a:xfrm flipV="1">
          <a:off x="15290800" y="72745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6" name="フローチャート : 判断 385"/>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87" name="テキスト ボックス 386"/>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170180</xdr:rowOff>
    </xdr:from>
    <xdr:to>
      <xdr:col>22</xdr:col>
      <xdr:colOff>203200</xdr:colOff>
      <xdr:row>43</xdr:row>
      <xdr:rowOff>87206</xdr:rowOff>
    </xdr:to>
    <xdr:cxnSp macro="">
      <xdr:nvCxnSpPr>
        <xdr:cNvPr id="388" name="直線コネクタ 387"/>
        <xdr:cNvCxnSpPr/>
      </xdr:nvCxnSpPr>
      <xdr:spPr>
        <a:xfrm flipV="1">
          <a:off x="14401800" y="73710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9" name="フローチャート : 判断 388"/>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90" name="テキスト ボックス 389"/>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87206</xdr:rowOff>
    </xdr:from>
    <xdr:to>
      <xdr:col>21</xdr:col>
      <xdr:colOff>0</xdr:colOff>
      <xdr:row>44</xdr:row>
      <xdr:rowOff>4233</xdr:rowOff>
    </xdr:to>
    <xdr:cxnSp macro="">
      <xdr:nvCxnSpPr>
        <xdr:cNvPr id="391" name="直線コネクタ 390"/>
        <xdr:cNvCxnSpPr/>
      </xdr:nvCxnSpPr>
      <xdr:spPr>
        <a:xfrm flipV="1">
          <a:off x="13512800" y="74595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2" name="フローチャート : 判断 391"/>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3" name="テキスト ボックス 392"/>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4" name="フローチャート : 判断 393"/>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134637</xdr:rowOff>
    </xdr:from>
    <xdr:ext cx="762000" cy="259045"/>
    <xdr:sp macro="" textlink="">
      <xdr:nvSpPr>
        <xdr:cNvPr id="395" name="テキスト ボックス 394"/>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1" name="円/楕円 400"/>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2"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3" name="円/楕円 402"/>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4" name="テキスト ボックス 403"/>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119380</xdr:rowOff>
    </xdr:from>
    <xdr:to>
      <xdr:col>22</xdr:col>
      <xdr:colOff>254000</xdr:colOff>
      <xdr:row>43</xdr:row>
      <xdr:rowOff>49530</xdr:rowOff>
    </xdr:to>
    <xdr:sp macro="" textlink="">
      <xdr:nvSpPr>
        <xdr:cNvPr id="405" name="円/楕円 404"/>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34307</xdr:rowOff>
    </xdr:from>
    <xdr:ext cx="762000" cy="259045"/>
    <xdr:sp macro="" textlink="">
      <xdr:nvSpPr>
        <xdr:cNvPr id="406" name="テキスト ボックス 405"/>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407" name="円/楕円 406"/>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408" name="テキスト ボックス 407"/>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9" name="円/楕円 408"/>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0" name="テキスト ボックス 409"/>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ysClr val="windowText" lastClr="000000"/>
              </a:solidFill>
              <a:effectLst/>
              <a:latin typeface="+mn-lt"/>
              <a:ea typeface="+mn-ea"/>
              <a:cs typeface="+mn-cs"/>
            </a:rPr>
            <a:t>　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年度決算値と比較すると、</a:t>
          </a:r>
          <a:r>
            <a:rPr kumimoji="1" lang="ja-JP" altLang="en-US" sz="1300" u="none">
              <a:solidFill>
                <a:sysClr val="windowText" lastClr="000000"/>
              </a:solidFill>
              <a:effectLst/>
              <a:latin typeface="+mn-lt"/>
              <a:ea typeface="+mn-ea"/>
              <a:cs typeface="+mn-cs"/>
            </a:rPr>
            <a:t>新ごみ処理施設建設に伴う一部事務組合への負担見込額</a:t>
          </a:r>
          <a:r>
            <a:rPr kumimoji="1" lang="ja-JP" altLang="ja-JP" sz="1300" u="none">
              <a:solidFill>
                <a:sysClr val="windowText" lastClr="000000"/>
              </a:solidFill>
              <a:effectLst/>
              <a:latin typeface="+mn-lt"/>
              <a:ea typeface="+mn-ea"/>
              <a:cs typeface="+mn-cs"/>
            </a:rPr>
            <a:t>の増</a:t>
          </a:r>
          <a:r>
            <a:rPr kumimoji="1" lang="ja-JP" altLang="en-US" sz="1300" u="none">
              <a:solidFill>
                <a:sysClr val="windowText" lastClr="000000"/>
              </a:solidFill>
              <a:effectLst/>
              <a:latin typeface="+mn-lt"/>
              <a:ea typeface="+mn-ea"/>
              <a:cs typeface="+mn-cs"/>
            </a:rPr>
            <a:t>等</a:t>
          </a:r>
          <a:r>
            <a:rPr kumimoji="1" lang="ja-JP" altLang="ja-JP" sz="1300" u="none">
              <a:solidFill>
                <a:sysClr val="windowText" lastClr="000000"/>
              </a:solidFill>
              <a:effectLst/>
              <a:latin typeface="+mn-lt"/>
              <a:ea typeface="+mn-ea"/>
              <a:cs typeface="+mn-cs"/>
            </a:rPr>
            <a:t>により</a:t>
          </a:r>
          <a:r>
            <a:rPr kumimoji="1" lang="ja-JP" altLang="en-US" sz="1300" u="none">
              <a:solidFill>
                <a:sysClr val="windowText" lastClr="000000"/>
              </a:solidFill>
              <a:effectLst/>
              <a:latin typeface="+mn-lt"/>
              <a:ea typeface="+mn-ea"/>
              <a:cs typeface="+mn-cs"/>
            </a:rPr>
            <a:t>２</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１</a:t>
          </a:r>
          <a:r>
            <a:rPr kumimoji="1" lang="ja-JP" altLang="ja-JP" sz="1300" u="none">
              <a:solidFill>
                <a:sysClr val="windowText" lastClr="000000"/>
              </a:solidFill>
              <a:effectLst/>
              <a:latin typeface="+mn-lt"/>
              <a:ea typeface="+mn-ea"/>
              <a:cs typeface="+mn-cs"/>
            </a:rPr>
            <a:t>ポイント上昇した。</a:t>
          </a:r>
          <a:endParaRPr lang="ja-JP" altLang="ja-JP" sz="1300" u="none">
            <a:solidFill>
              <a:sysClr val="windowText" lastClr="000000"/>
            </a:solidFill>
            <a:effectLst/>
          </a:endParaRPr>
        </a:p>
        <a:p>
          <a:r>
            <a:rPr kumimoji="1" lang="ja-JP" altLang="ja-JP" sz="1300" u="none">
              <a:solidFill>
                <a:sysClr val="windowText" lastClr="000000"/>
              </a:solidFill>
              <a:effectLst/>
              <a:latin typeface="+mn-lt"/>
              <a:ea typeface="+mn-ea"/>
              <a:cs typeface="+mn-cs"/>
            </a:rPr>
            <a:t>　類似団体内平均値と比較すると平成２</a:t>
          </a:r>
          <a:r>
            <a:rPr kumimoji="1" lang="ja-JP" altLang="en-US" sz="1300" u="none">
              <a:solidFill>
                <a:sysClr val="windowText" lastClr="000000"/>
              </a:solidFill>
              <a:effectLst/>
              <a:latin typeface="+mn-lt"/>
              <a:ea typeface="+mn-ea"/>
              <a:cs typeface="+mn-cs"/>
            </a:rPr>
            <a:t>７</a:t>
          </a:r>
          <a:r>
            <a:rPr kumimoji="1" lang="ja-JP" altLang="ja-JP" sz="1300" u="none">
              <a:solidFill>
                <a:sysClr val="windowText" lastClr="000000"/>
              </a:solidFill>
              <a:effectLst/>
              <a:latin typeface="+mn-lt"/>
              <a:ea typeface="+mn-ea"/>
              <a:cs typeface="+mn-cs"/>
            </a:rPr>
            <a:t>年度において</a:t>
          </a:r>
          <a:r>
            <a:rPr kumimoji="1" lang="ja-JP" altLang="en-US" sz="1300" u="none">
              <a:solidFill>
                <a:sysClr val="windowText" lastClr="000000"/>
              </a:solidFill>
              <a:effectLst/>
              <a:latin typeface="+mn-lt"/>
              <a:ea typeface="+mn-ea"/>
              <a:cs typeface="+mn-cs"/>
            </a:rPr>
            <a:t>３０</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９</a:t>
          </a:r>
          <a:r>
            <a:rPr kumimoji="1" lang="ja-JP" altLang="ja-JP" sz="1300" u="none">
              <a:solidFill>
                <a:sysClr val="windowText" lastClr="000000"/>
              </a:solidFill>
              <a:effectLst/>
              <a:latin typeface="+mn-lt"/>
              <a:ea typeface="+mn-ea"/>
              <a:cs typeface="+mn-cs"/>
            </a:rPr>
            <a:t>ポイント上回った状況であることから、今後も主要な事業の実施においては、適切な市債発行に努め、交付税措置のある有利な地方債を活用するなど、比率の改善に努める。</a:t>
          </a:r>
          <a:endParaRPr lang="ja-JP" altLang="ja-JP" sz="1300" u="none">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1" name="直線コネクタ 440"/>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2"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3" name="直線コネクタ 442"/>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159234</xdr:rowOff>
    </xdr:from>
    <xdr:to>
      <xdr:col>24</xdr:col>
      <xdr:colOff>558800</xdr:colOff>
      <xdr:row>18</xdr:row>
      <xdr:rowOff>11914</xdr:rowOff>
    </xdr:to>
    <xdr:cxnSp macro="">
      <xdr:nvCxnSpPr>
        <xdr:cNvPr id="446" name="直線コネクタ 445"/>
        <xdr:cNvCxnSpPr/>
      </xdr:nvCxnSpPr>
      <xdr:spPr>
        <a:xfrm>
          <a:off x="16179800" y="307388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7"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8" name="フローチャート : 判断 447"/>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145445</xdr:rowOff>
    </xdr:from>
    <xdr:to>
      <xdr:col>23</xdr:col>
      <xdr:colOff>406400</xdr:colOff>
      <xdr:row>17</xdr:row>
      <xdr:rowOff>159234</xdr:rowOff>
    </xdr:to>
    <xdr:cxnSp macro="">
      <xdr:nvCxnSpPr>
        <xdr:cNvPr id="449" name="直線コネクタ 448"/>
        <xdr:cNvCxnSpPr/>
      </xdr:nvCxnSpPr>
      <xdr:spPr>
        <a:xfrm>
          <a:off x="15290800" y="306009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0" name="フローチャート : 判断 449"/>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51" name="テキスト ボックス 450"/>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145445</xdr:rowOff>
    </xdr:from>
    <xdr:to>
      <xdr:col>22</xdr:col>
      <xdr:colOff>203200</xdr:colOff>
      <xdr:row>18</xdr:row>
      <xdr:rowOff>68217</xdr:rowOff>
    </xdr:to>
    <xdr:cxnSp macro="">
      <xdr:nvCxnSpPr>
        <xdr:cNvPr id="452" name="直線コネクタ 451"/>
        <xdr:cNvCxnSpPr/>
      </xdr:nvCxnSpPr>
      <xdr:spPr>
        <a:xfrm flipV="1">
          <a:off x="14401800" y="3060095"/>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3" name="フローチャート : 判断 452"/>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4" name="テキスト ボックス 453"/>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42938</xdr:rowOff>
    </xdr:from>
    <xdr:to>
      <xdr:col>21</xdr:col>
      <xdr:colOff>0</xdr:colOff>
      <xdr:row>18</xdr:row>
      <xdr:rowOff>68217</xdr:rowOff>
    </xdr:to>
    <xdr:cxnSp macro="">
      <xdr:nvCxnSpPr>
        <xdr:cNvPr id="455" name="直線コネクタ 454"/>
        <xdr:cNvCxnSpPr/>
      </xdr:nvCxnSpPr>
      <xdr:spPr>
        <a:xfrm>
          <a:off x="13512800" y="312903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6" name="フローチャート : 判断 455"/>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123691</xdr:rowOff>
    </xdr:from>
    <xdr:ext cx="762000" cy="259045"/>
    <xdr:sp macro="" textlink="">
      <xdr:nvSpPr>
        <xdr:cNvPr id="457" name="テキスト ボックス 456"/>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8" name="フローチャート : 判断 457"/>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6246</xdr:rowOff>
    </xdr:from>
    <xdr:ext cx="762000" cy="259045"/>
    <xdr:sp macro="" textlink="">
      <xdr:nvSpPr>
        <xdr:cNvPr id="459" name="テキスト ボックス 458"/>
        <xdr:cNvSpPr txBox="1"/>
      </xdr:nvSpPr>
      <xdr:spPr>
        <a:xfrm>
          <a:off x="13131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132564</xdr:rowOff>
    </xdr:from>
    <xdr:to>
      <xdr:col>24</xdr:col>
      <xdr:colOff>609600</xdr:colOff>
      <xdr:row>18</xdr:row>
      <xdr:rowOff>62714</xdr:rowOff>
    </xdr:to>
    <xdr:sp macro="" textlink="">
      <xdr:nvSpPr>
        <xdr:cNvPr id="465" name="円/楕円 464"/>
        <xdr:cNvSpPr/>
      </xdr:nvSpPr>
      <xdr:spPr>
        <a:xfrm>
          <a:off x="16967200" y="30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104641</xdr:rowOff>
    </xdr:from>
    <xdr:ext cx="762000" cy="259045"/>
    <xdr:sp macro="" textlink="">
      <xdr:nvSpPr>
        <xdr:cNvPr id="466" name="将来負担の状況該当値テキスト"/>
        <xdr:cNvSpPr txBox="1"/>
      </xdr:nvSpPr>
      <xdr:spPr>
        <a:xfrm>
          <a:off x="17106900" y="301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108434</xdr:rowOff>
    </xdr:from>
    <xdr:to>
      <xdr:col>23</xdr:col>
      <xdr:colOff>457200</xdr:colOff>
      <xdr:row>18</xdr:row>
      <xdr:rowOff>38584</xdr:rowOff>
    </xdr:to>
    <xdr:sp macro="" textlink="">
      <xdr:nvSpPr>
        <xdr:cNvPr id="467" name="円/楕円 466"/>
        <xdr:cNvSpPr/>
      </xdr:nvSpPr>
      <xdr:spPr>
        <a:xfrm>
          <a:off x="16129000" y="30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23361</xdr:rowOff>
    </xdr:from>
    <xdr:ext cx="736600" cy="259045"/>
    <xdr:sp macro="" textlink="">
      <xdr:nvSpPr>
        <xdr:cNvPr id="468" name="テキスト ボックス 467"/>
        <xdr:cNvSpPr txBox="1"/>
      </xdr:nvSpPr>
      <xdr:spPr>
        <a:xfrm>
          <a:off x="15798800" y="310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94645</xdr:rowOff>
    </xdr:from>
    <xdr:to>
      <xdr:col>22</xdr:col>
      <xdr:colOff>254000</xdr:colOff>
      <xdr:row>18</xdr:row>
      <xdr:rowOff>24795</xdr:rowOff>
    </xdr:to>
    <xdr:sp macro="" textlink="">
      <xdr:nvSpPr>
        <xdr:cNvPr id="469" name="円/楕円 468"/>
        <xdr:cNvSpPr/>
      </xdr:nvSpPr>
      <xdr:spPr>
        <a:xfrm>
          <a:off x="15240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9572</xdr:rowOff>
    </xdr:from>
    <xdr:ext cx="762000" cy="259045"/>
    <xdr:sp macro="" textlink="">
      <xdr:nvSpPr>
        <xdr:cNvPr id="470" name="テキスト ボックス 469"/>
        <xdr:cNvSpPr txBox="1"/>
      </xdr:nvSpPr>
      <xdr:spPr>
        <a:xfrm>
          <a:off x="14909800" y="3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17417</xdr:rowOff>
    </xdr:from>
    <xdr:to>
      <xdr:col>21</xdr:col>
      <xdr:colOff>50800</xdr:colOff>
      <xdr:row>18</xdr:row>
      <xdr:rowOff>119017</xdr:rowOff>
    </xdr:to>
    <xdr:sp macro="" textlink="">
      <xdr:nvSpPr>
        <xdr:cNvPr id="471" name="円/楕円 470"/>
        <xdr:cNvSpPr/>
      </xdr:nvSpPr>
      <xdr:spPr>
        <a:xfrm>
          <a:off x="14351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103794</xdr:rowOff>
    </xdr:from>
    <xdr:ext cx="762000" cy="259045"/>
    <xdr:sp macro="" textlink="">
      <xdr:nvSpPr>
        <xdr:cNvPr id="472" name="テキスト ボックス 471"/>
        <xdr:cNvSpPr txBox="1"/>
      </xdr:nvSpPr>
      <xdr:spPr>
        <a:xfrm>
          <a:off x="14020800" y="31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163588</xdr:rowOff>
    </xdr:from>
    <xdr:to>
      <xdr:col>19</xdr:col>
      <xdr:colOff>533400</xdr:colOff>
      <xdr:row>18</xdr:row>
      <xdr:rowOff>93738</xdr:rowOff>
    </xdr:to>
    <xdr:sp macro="" textlink="">
      <xdr:nvSpPr>
        <xdr:cNvPr id="473" name="円/楕円 472"/>
        <xdr:cNvSpPr/>
      </xdr:nvSpPr>
      <xdr:spPr>
        <a:xfrm>
          <a:off x="13462000" y="30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78515</xdr:rowOff>
    </xdr:from>
    <xdr:ext cx="762000" cy="259045"/>
    <xdr:sp macro="" textlink="">
      <xdr:nvSpPr>
        <xdr:cNvPr id="474" name="テキスト ボックス 473"/>
        <xdr:cNvSpPr txBox="1"/>
      </xdr:nvSpPr>
      <xdr:spPr>
        <a:xfrm>
          <a:off x="13131800" y="316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人件費に係る経常収支比率については、人事院勧告のベースアップに伴う職員給の増</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あったものの、地方公務員の給与</a:t>
          </a:r>
          <a:r>
            <a:rPr kumimoji="1" lang="ja-JP" altLang="ja-JP" sz="1300" baseline="0">
              <a:solidFill>
                <a:sysClr val="windowText" lastClr="000000"/>
              </a:solidFill>
              <a:effectLst/>
              <a:latin typeface="+mn-lt"/>
              <a:ea typeface="+mn-ea"/>
              <a:cs typeface="+mn-cs"/>
            </a:rPr>
            <a:t>制度の総合的見直し</a:t>
          </a:r>
          <a:r>
            <a:rPr kumimoji="1" lang="ja-JP" altLang="en-US" sz="1300" baseline="0">
              <a:solidFill>
                <a:sysClr val="windowText" lastClr="000000"/>
              </a:solidFill>
              <a:effectLst/>
              <a:latin typeface="+mn-lt"/>
              <a:ea typeface="+mn-ea"/>
              <a:cs typeface="+mn-cs"/>
            </a:rPr>
            <a:t>に伴う職員給の減</a:t>
          </a:r>
          <a:r>
            <a:rPr kumimoji="1" lang="ja-JP" altLang="ja-JP" sz="1300">
              <a:solidFill>
                <a:sysClr val="windowText" lastClr="000000"/>
              </a:solidFill>
              <a:effectLst/>
              <a:latin typeface="+mn-lt"/>
              <a:ea typeface="+mn-ea"/>
              <a:cs typeface="+mn-cs"/>
            </a:rPr>
            <a:t>により、平成２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年度と比較し０．</a:t>
          </a:r>
          <a:r>
            <a:rPr kumimoji="1" lang="ja-JP" altLang="en-US" sz="1300">
              <a:solidFill>
                <a:sysClr val="windowText" lastClr="000000"/>
              </a:solidFill>
              <a:effectLst/>
              <a:latin typeface="+mn-lt"/>
              <a:ea typeface="+mn-ea"/>
              <a:cs typeface="+mn-cs"/>
            </a:rPr>
            <a:t>３</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改善</a:t>
          </a:r>
          <a:r>
            <a:rPr kumimoji="1" lang="ja-JP" altLang="ja-JP" sz="1300">
              <a:solidFill>
                <a:sysClr val="windowText" lastClr="000000"/>
              </a:solidFill>
              <a:effectLst/>
              <a:latin typeface="+mn-lt"/>
              <a:ea typeface="+mn-ea"/>
              <a:cs typeface="+mn-cs"/>
            </a:rPr>
            <a:t>し２</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７</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170543</xdr:rowOff>
    </xdr:from>
    <xdr:to>
      <xdr:col>7</xdr:col>
      <xdr:colOff>15875</xdr:colOff>
      <xdr:row>35</xdr:row>
      <xdr:rowOff>31750</xdr:rowOff>
    </xdr:to>
    <xdr:cxnSp macro="">
      <xdr:nvCxnSpPr>
        <xdr:cNvPr id="68" name="直線コネクタ 67"/>
        <xdr:cNvCxnSpPr/>
      </xdr:nvCxnSpPr>
      <xdr:spPr>
        <a:xfrm flipV="1">
          <a:off x="3987800" y="59998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9"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9978</xdr:rowOff>
    </xdr:from>
    <xdr:to>
      <xdr:col>5</xdr:col>
      <xdr:colOff>549275</xdr:colOff>
      <xdr:row>35</xdr:row>
      <xdr:rowOff>31750</xdr:rowOff>
    </xdr:to>
    <xdr:cxnSp macro="">
      <xdr:nvCxnSpPr>
        <xdr:cNvPr id="71" name="直線コネクタ 70"/>
        <xdr:cNvCxnSpPr/>
      </xdr:nvCxnSpPr>
      <xdr:spPr>
        <a:xfrm>
          <a:off x="3098800" y="601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36</xdr:row>
      <xdr:rowOff>78014</xdr:rowOff>
    </xdr:to>
    <xdr:cxnSp macro="">
      <xdr:nvCxnSpPr>
        <xdr:cNvPr id="74" name="直線コネクタ 73"/>
        <xdr:cNvCxnSpPr/>
      </xdr:nvCxnSpPr>
      <xdr:spPr>
        <a:xfrm flipV="1">
          <a:off x="2209800" y="6010728"/>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6" name="テキスト ボックス 75"/>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1814</xdr:rowOff>
    </xdr:from>
    <xdr:to>
      <xdr:col>3</xdr:col>
      <xdr:colOff>142875</xdr:colOff>
      <xdr:row>36</xdr:row>
      <xdr:rowOff>78014</xdr:rowOff>
    </xdr:to>
    <xdr:cxnSp macro="">
      <xdr:nvCxnSpPr>
        <xdr:cNvPr id="77" name="直線コネクタ 76"/>
        <xdr:cNvCxnSpPr/>
      </xdr:nvCxnSpPr>
      <xdr:spPr>
        <a:xfrm>
          <a:off x="1320800" y="617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119743</xdr:rowOff>
    </xdr:from>
    <xdr:to>
      <xdr:col>7</xdr:col>
      <xdr:colOff>66675</xdr:colOff>
      <xdr:row>35</xdr:row>
      <xdr:rowOff>49893</xdr:rowOff>
    </xdr:to>
    <xdr:sp macro="" textlink="">
      <xdr:nvSpPr>
        <xdr:cNvPr id="87" name="円/楕円 86"/>
        <xdr:cNvSpPr/>
      </xdr:nvSpPr>
      <xdr:spPr>
        <a:xfrm>
          <a:off x="47752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136270</xdr:rowOff>
    </xdr:from>
    <xdr:ext cx="762000" cy="259045"/>
    <xdr:sp macro="" textlink="">
      <xdr:nvSpPr>
        <xdr:cNvPr id="88" name="人件費該当値テキスト"/>
        <xdr:cNvSpPr txBox="1"/>
      </xdr:nvSpPr>
      <xdr:spPr>
        <a:xfrm>
          <a:off x="49149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152400</xdr:rowOff>
    </xdr:from>
    <xdr:to>
      <xdr:col>5</xdr:col>
      <xdr:colOff>600075</xdr:colOff>
      <xdr:row>35</xdr:row>
      <xdr:rowOff>82550</xdr:rowOff>
    </xdr:to>
    <xdr:sp macro="" textlink="">
      <xdr:nvSpPr>
        <xdr:cNvPr id="89" name="円/楕円 88"/>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92727</xdr:rowOff>
    </xdr:from>
    <xdr:ext cx="736600" cy="259045"/>
    <xdr:sp macro="" textlink="">
      <xdr:nvSpPr>
        <xdr:cNvPr id="90" name="テキスト ボックス 89"/>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91" name="円/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27214</xdr:rowOff>
    </xdr:from>
    <xdr:to>
      <xdr:col>3</xdr:col>
      <xdr:colOff>193675</xdr:colOff>
      <xdr:row>36</xdr:row>
      <xdr:rowOff>128814</xdr:rowOff>
    </xdr:to>
    <xdr:sp macro="" textlink="">
      <xdr:nvSpPr>
        <xdr:cNvPr id="93" name="円/楕円 92"/>
        <xdr:cNvSpPr/>
      </xdr:nvSpPr>
      <xdr:spPr>
        <a:xfrm>
          <a:off x="2159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94" name="テキスト ボックス 93"/>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122464</xdr:rowOff>
    </xdr:from>
    <xdr:to>
      <xdr:col>1</xdr:col>
      <xdr:colOff>676275</xdr:colOff>
      <xdr:row>36</xdr:row>
      <xdr:rowOff>52614</xdr:rowOff>
    </xdr:to>
    <xdr:sp macro="" textlink="">
      <xdr:nvSpPr>
        <xdr:cNvPr id="95" name="円/楕円 94"/>
        <xdr:cNvSpPr/>
      </xdr:nvSpPr>
      <xdr:spPr>
        <a:xfrm>
          <a:off x="1270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62791</xdr:rowOff>
    </xdr:from>
    <xdr:ext cx="762000" cy="259045"/>
    <xdr:sp macro="" textlink="">
      <xdr:nvSpPr>
        <xdr:cNvPr id="96" name="テキスト ボックス 95"/>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ysClr val="windowText" lastClr="000000"/>
              </a:solidFill>
              <a:effectLst/>
              <a:latin typeface="+mn-lt"/>
              <a:ea typeface="+mn-ea"/>
              <a:cs typeface="+mn-cs"/>
            </a:rPr>
            <a:t>　物件費に係る経常収支比率については、学校給食調理配送委託料</a:t>
          </a:r>
          <a:r>
            <a:rPr kumimoji="1" lang="ja-JP" altLang="en-US" sz="1300" u="none">
              <a:solidFill>
                <a:sysClr val="windowText" lastClr="000000"/>
              </a:solidFill>
              <a:effectLst/>
              <a:latin typeface="+mn-lt"/>
              <a:ea typeface="+mn-ea"/>
              <a:cs typeface="+mn-cs"/>
            </a:rPr>
            <a:t>や教科用図書購入費</a:t>
          </a:r>
          <a:r>
            <a:rPr kumimoji="1" lang="ja-JP" altLang="ja-JP" sz="1300" u="none">
              <a:solidFill>
                <a:sysClr val="windowText" lastClr="000000"/>
              </a:solidFill>
              <a:effectLst/>
              <a:latin typeface="+mn-lt"/>
              <a:ea typeface="+mn-ea"/>
              <a:cs typeface="+mn-cs"/>
            </a:rPr>
            <a:t>等の増により、平成２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年度と比較し０．</a:t>
          </a:r>
          <a:r>
            <a:rPr kumimoji="1" lang="ja-JP" altLang="en-US" sz="1300" u="none">
              <a:solidFill>
                <a:sysClr val="windowText" lastClr="000000"/>
              </a:solidFill>
              <a:effectLst/>
              <a:latin typeface="+mn-lt"/>
              <a:ea typeface="+mn-ea"/>
              <a:cs typeface="+mn-cs"/>
            </a:rPr>
            <a:t>２</a:t>
          </a:r>
          <a:r>
            <a:rPr kumimoji="1" lang="ja-JP" altLang="ja-JP" sz="1300" u="none">
              <a:solidFill>
                <a:sysClr val="windowText" lastClr="000000"/>
              </a:solidFill>
              <a:effectLst/>
              <a:latin typeface="+mn-lt"/>
              <a:ea typeface="+mn-ea"/>
              <a:cs typeface="+mn-cs"/>
            </a:rPr>
            <a:t>ポイント上昇し１０．</a:t>
          </a:r>
          <a:r>
            <a:rPr kumimoji="1" lang="ja-JP" altLang="en-US" sz="1300" u="none">
              <a:solidFill>
                <a:sysClr val="windowText" lastClr="000000"/>
              </a:solidFill>
              <a:effectLst/>
              <a:latin typeface="+mn-lt"/>
              <a:ea typeface="+mn-ea"/>
              <a:cs typeface="+mn-cs"/>
            </a:rPr>
            <a:t>９</a:t>
          </a:r>
          <a:r>
            <a:rPr kumimoji="1" lang="ja-JP" altLang="ja-JP" sz="1300" u="none">
              <a:solidFill>
                <a:sysClr val="windowText" lastClr="000000"/>
              </a:solidFill>
              <a:effectLst/>
              <a:latin typeface="+mn-lt"/>
              <a:ea typeface="+mn-ea"/>
              <a:cs typeface="+mn-cs"/>
            </a:rPr>
            <a:t>％となった。</a:t>
          </a:r>
          <a:endParaRPr lang="ja-JP" altLang="ja-JP" sz="1300" u="none">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63500</xdr:rowOff>
    </xdr:from>
    <xdr:to>
      <xdr:col>24</xdr:col>
      <xdr:colOff>31750</xdr:colOff>
      <xdr:row>21</xdr:row>
      <xdr:rowOff>82550</xdr:rowOff>
    </xdr:to>
    <xdr:cxnSp macro="">
      <xdr:nvCxnSpPr>
        <xdr:cNvPr id="124" name="直線コネクタ 123"/>
        <xdr:cNvCxnSpPr/>
      </xdr:nvCxnSpPr>
      <xdr:spPr>
        <a:xfrm flipV="1">
          <a:off x="16510000" y="2463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149877</xdr:rowOff>
    </xdr:from>
    <xdr:ext cx="762000" cy="259045"/>
    <xdr:sp macro="" textlink="">
      <xdr:nvSpPr>
        <xdr:cNvPr id="127"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14</xdr:row>
      <xdr:rowOff>63500</xdr:rowOff>
    </xdr:from>
    <xdr:to>
      <xdr:col>24</xdr:col>
      <xdr:colOff>120650</xdr:colOff>
      <xdr:row>14</xdr:row>
      <xdr:rowOff>63500</xdr:rowOff>
    </xdr:to>
    <xdr:cxnSp macro="">
      <xdr:nvCxnSpPr>
        <xdr:cNvPr id="128" name="直線コネクタ 127"/>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38100</xdr:rowOff>
    </xdr:from>
    <xdr:to>
      <xdr:col>24</xdr:col>
      <xdr:colOff>31750</xdr:colOff>
      <xdr:row>14</xdr:row>
      <xdr:rowOff>63500</xdr:rowOff>
    </xdr:to>
    <xdr:cxnSp macro="">
      <xdr:nvCxnSpPr>
        <xdr:cNvPr id="129" name="直線コネクタ 128"/>
        <xdr:cNvCxnSpPr/>
      </xdr:nvCxnSpPr>
      <xdr:spPr>
        <a:xfrm>
          <a:off x="15671800" y="243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80027</xdr:rowOff>
    </xdr:from>
    <xdr:ext cx="762000" cy="259045"/>
    <xdr:sp macro="" textlink="">
      <xdr:nvSpPr>
        <xdr:cNvPr id="130" name="物件費平均値テキスト"/>
        <xdr:cNvSpPr txBox="1"/>
      </xdr:nvSpPr>
      <xdr:spPr>
        <a:xfrm>
          <a:off x="16598900" y="299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107950</xdr:rowOff>
    </xdr:from>
    <xdr:to>
      <xdr:col>24</xdr:col>
      <xdr:colOff>82550</xdr:colOff>
      <xdr:row>18</xdr:row>
      <xdr:rowOff>38100</xdr:rowOff>
    </xdr:to>
    <xdr:sp macro="" textlink="">
      <xdr:nvSpPr>
        <xdr:cNvPr id="131" name="フローチャート : 判断 130"/>
        <xdr:cNvSpPr/>
      </xdr:nvSpPr>
      <xdr:spPr>
        <a:xfrm>
          <a:off x="164592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120650</xdr:rowOff>
    </xdr:from>
    <xdr:to>
      <xdr:col>22</xdr:col>
      <xdr:colOff>565150</xdr:colOff>
      <xdr:row>14</xdr:row>
      <xdr:rowOff>38100</xdr:rowOff>
    </xdr:to>
    <xdr:cxnSp macro="">
      <xdr:nvCxnSpPr>
        <xdr:cNvPr id="132" name="直線コネクタ 131"/>
        <xdr:cNvCxnSpPr/>
      </xdr:nvCxnSpPr>
      <xdr:spPr>
        <a:xfrm>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120650</xdr:rowOff>
    </xdr:from>
    <xdr:to>
      <xdr:col>22</xdr:col>
      <xdr:colOff>615950</xdr:colOff>
      <xdr:row>18</xdr:row>
      <xdr:rowOff>50800</xdr:rowOff>
    </xdr:to>
    <xdr:sp macro="" textlink="">
      <xdr:nvSpPr>
        <xdr:cNvPr id="133" name="フローチャート : 判断 132"/>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34" name="テキスト ボックス 133"/>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82550</xdr:rowOff>
    </xdr:from>
    <xdr:to>
      <xdr:col>21</xdr:col>
      <xdr:colOff>361950</xdr:colOff>
      <xdr:row>13</xdr:row>
      <xdr:rowOff>120650</xdr:rowOff>
    </xdr:to>
    <xdr:cxnSp macro="">
      <xdr:nvCxnSpPr>
        <xdr:cNvPr id="135" name="直線コネクタ 134"/>
        <xdr:cNvCxnSpPr/>
      </xdr:nvCxnSpPr>
      <xdr:spPr>
        <a:xfrm>
          <a:off x="13893800" y="2311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13</xdr:row>
      <xdr:rowOff>82550</xdr:rowOff>
    </xdr:to>
    <xdr:cxnSp macro="">
      <xdr:nvCxnSpPr>
        <xdr:cNvPr id="138" name="直線コネクタ 137"/>
        <xdr:cNvCxnSpPr/>
      </xdr:nvCxnSpPr>
      <xdr:spPr>
        <a:xfrm>
          <a:off x="13004800" y="226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165100</xdr:rowOff>
    </xdr:from>
    <xdr:to>
      <xdr:col>20</xdr:col>
      <xdr:colOff>209550</xdr:colOff>
      <xdr:row>17</xdr:row>
      <xdr:rowOff>95250</xdr:rowOff>
    </xdr:to>
    <xdr:sp macro="" textlink="">
      <xdr:nvSpPr>
        <xdr:cNvPr id="139" name="フローチャート : 判断 138"/>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40" name="テキスト ボックス 139"/>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1" name="フローチャート : 判断 140"/>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2" name="テキスト ボックス 141"/>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8" name="円/楕円 147"/>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158750</xdr:rowOff>
    </xdr:from>
    <xdr:to>
      <xdr:col>22</xdr:col>
      <xdr:colOff>615950</xdr:colOff>
      <xdr:row>14</xdr:row>
      <xdr:rowOff>88900</xdr:rowOff>
    </xdr:to>
    <xdr:sp macro="" textlink="">
      <xdr:nvSpPr>
        <xdr:cNvPr id="150" name="円/楕円 149"/>
        <xdr:cNvSpPr/>
      </xdr:nvSpPr>
      <xdr:spPr>
        <a:xfrm>
          <a:off x="15621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99077</xdr:rowOff>
    </xdr:from>
    <xdr:ext cx="736600" cy="259045"/>
    <xdr:sp macro="" textlink="">
      <xdr:nvSpPr>
        <xdr:cNvPr id="151" name="テキスト ボックス 150"/>
        <xdr:cNvSpPr txBox="1"/>
      </xdr:nvSpPr>
      <xdr:spPr>
        <a:xfrm>
          <a:off x="15290800" y="215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69850</xdr:rowOff>
    </xdr:from>
    <xdr:to>
      <xdr:col>21</xdr:col>
      <xdr:colOff>412750</xdr:colOff>
      <xdr:row>14</xdr:row>
      <xdr:rowOff>0</xdr:rowOff>
    </xdr:to>
    <xdr:sp macro="" textlink="">
      <xdr:nvSpPr>
        <xdr:cNvPr id="152" name="円/楕円 151"/>
        <xdr:cNvSpPr/>
      </xdr:nvSpPr>
      <xdr:spPr>
        <a:xfrm>
          <a:off x="14732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10177</xdr:rowOff>
    </xdr:from>
    <xdr:ext cx="762000" cy="259045"/>
    <xdr:sp macro="" textlink="">
      <xdr:nvSpPr>
        <xdr:cNvPr id="153" name="テキスト ボックス 152"/>
        <xdr:cNvSpPr txBox="1"/>
      </xdr:nvSpPr>
      <xdr:spPr>
        <a:xfrm>
          <a:off x="14401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31750</xdr:rowOff>
    </xdr:from>
    <xdr:to>
      <xdr:col>20</xdr:col>
      <xdr:colOff>209550</xdr:colOff>
      <xdr:row>13</xdr:row>
      <xdr:rowOff>133350</xdr:rowOff>
    </xdr:to>
    <xdr:sp macro="" textlink="">
      <xdr:nvSpPr>
        <xdr:cNvPr id="154" name="円/楕円 153"/>
        <xdr:cNvSpPr/>
      </xdr:nvSpPr>
      <xdr:spPr>
        <a:xfrm>
          <a:off x="13843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143527</xdr:rowOff>
    </xdr:from>
    <xdr:ext cx="762000" cy="259045"/>
    <xdr:sp macro="" textlink="">
      <xdr:nvSpPr>
        <xdr:cNvPr id="155" name="テキスト ボックス 154"/>
        <xdr:cNvSpPr txBox="1"/>
      </xdr:nvSpPr>
      <xdr:spPr>
        <a:xfrm>
          <a:off x="13512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6" name="円/楕円 155"/>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7" name="テキスト ボックス 156"/>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扶助費に係る経常収支比率については、</a:t>
          </a:r>
          <a:r>
            <a:rPr kumimoji="1" lang="ja-JP" altLang="en-US" sz="1300">
              <a:solidFill>
                <a:sysClr val="windowText" lastClr="000000"/>
              </a:solidFill>
              <a:effectLst/>
              <a:latin typeface="+mn-lt"/>
              <a:ea typeface="+mn-ea"/>
              <a:cs typeface="+mn-cs"/>
            </a:rPr>
            <a:t>教育・保育施設等運営給付費、</a:t>
          </a:r>
          <a:r>
            <a:rPr kumimoji="1" lang="ja-JP" altLang="ja-JP" sz="1300">
              <a:solidFill>
                <a:sysClr val="windowText" lastClr="000000"/>
              </a:solidFill>
              <a:effectLst/>
              <a:latin typeface="+mn-lt"/>
              <a:ea typeface="+mn-ea"/>
              <a:cs typeface="+mn-cs"/>
            </a:rPr>
            <a:t>自立支援サービス事業費</a:t>
          </a:r>
          <a:r>
            <a:rPr kumimoji="1" lang="ja-JP" altLang="en-US" sz="1300">
              <a:solidFill>
                <a:sysClr val="windowText" lastClr="000000"/>
              </a:solidFill>
              <a:effectLst/>
              <a:latin typeface="+mn-lt"/>
              <a:ea typeface="+mn-ea"/>
              <a:cs typeface="+mn-cs"/>
            </a:rPr>
            <a:t>及び生活保護扶助費</a:t>
          </a:r>
          <a:r>
            <a:rPr kumimoji="1" lang="ja-JP" altLang="ja-JP" sz="1300">
              <a:solidFill>
                <a:sysClr val="windowText" lastClr="000000"/>
              </a:solidFill>
              <a:effectLst/>
              <a:latin typeface="+mn-lt"/>
              <a:ea typeface="+mn-ea"/>
              <a:cs typeface="+mn-cs"/>
            </a:rPr>
            <a:t>などの増があったものの、</a:t>
          </a:r>
          <a:r>
            <a:rPr kumimoji="1" lang="ja-JP" altLang="en-US" sz="1300">
              <a:solidFill>
                <a:sysClr val="windowText" lastClr="000000"/>
              </a:solidFill>
              <a:effectLst/>
              <a:latin typeface="+mn-lt"/>
              <a:ea typeface="+mn-ea"/>
              <a:cs typeface="+mn-cs"/>
            </a:rPr>
            <a:t>地方消費税交付金</a:t>
          </a:r>
          <a:r>
            <a:rPr kumimoji="1" lang="ja-JP" altLang="ja-JP" sz="1300">
              <a:solidFill>
                <a:sysClr val="windowText" lastClr="000000"/>
              </a:solidFill>
              <a:effectLst/>
              <a:latin typeface="+mn-lt"/>
              <a:ea typeface="+mn-ea"/>
              <a:cs typeface="+mn-cs"/>
            </a:rPr>
            <a:t>など経常一般財源の増加により、平成２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年度と比較し同率の１３．２％となった。</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5" name="直線コネクタ 184"/>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6"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7" name="直線コネクタ 186"/>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88"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89" name="直線コネクタ 188"/>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50800</xdr:rowOff>
    </xdr:to>
    <xdr:cxnSp macro="">
      <xdr:nvCxnSpPr>
        <xdr:cNvPr id="190" name="直線コネクタ 189"/>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1"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2" name="フローチャート : 判断 191"/>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50800</xdr:rowOff>
    </xdr:from>
    <xdr:to>
      <xdr:col>5</xdr:col>
      <xdr:colOff>549275</xdr:colOff>
      <xdr:row>58</xdr:row>
      <xdr:rowOff>50800</xdr:rowOff>
    </xdr:to>
    <xdr:cxnSp macro="">
      <xdr:nvCxnSpPr>
        <xdr:cNvPr id="193" name="直線コネクタ 192"/>
        <xdr:cNvCxnSpPr/>
      </xdr:nvCxnSpPr>
      <xdr:spPr>
        <a:xfrm>
          <a:off x="3098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4" name="フローチャート : 判断 193"/>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5" name="テキスト ボックス 194"/>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50800</xdr:rowOff>
    </xdr:from>
    <xdr:to>
      <xdr:col>4</xdr:col>
      <xdr:colOff>346075</xdr:colOff>
      <xdr:row>58</xdr:row>
      <xdr:rowOff>101600</xdr:rowOff>
    </xdr:to>
    <xdr:cxnSp macro="">
      <xdr:nvCxnSpPr>
        <xdr:cNvPr id="196" name="直線コネクタ 195"/>
        <xdr:cNvCxnSpPr/>
      </xdr:nvCxnSpPr>
      <xdr:spPr>
        <a:xfrm flipV="1">
          <a:off x="2209800" y="999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158750</xdr:rowOff>
    </xdr:from>
    <xdr:to>
      <xdr:col>3</xdr:col>
      <xdr:colOff>142875</xdr:colOff>
      <xdr:row>58</xdr:row>
      <xdr:rowOff>101600</xdr:rowOff>
    </xdr:to>
    <xdr:cxnSp macro="">
      <xdr:nvCxnSpPr>
        <xdr:cNvPr id="199" name="直線コネクタ 198"/>
        <xdr:cNvCxnSpPr/>
      </xdr:nvCxnSpPr>
      <xdr:spPr>
        <a:xfrm>
          <a:off x="1320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0" name="フローチャート : 判断 199"/>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2" name="フローチャート : 判断 201"/>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9" name="円/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11" name="円/楕円 210"/>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12" name="テキスト ボックス 211"/>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0</xdr:rowOff>
    </xdr:from>
    <xdr:to>
      <xdr:col>4</xdr:col>
      <xdr:colOff>396875</xdr:colOff>
      <xdr:row>58</xdr:row>
      <xdr:rowOff>101600</xdr:rowOff>
    </xdr:to>
    <xdr:sp macro="" textlink="">
      <xdr:nvSpPr>
        <xdr:cNvPr id="213" name="円/楕円 212"/>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86377</xdr:rowOff>
    </xdr:from>
    <xdr:ext cx="762000" cy="259045"/>
    <xdr:sp macro="" textlink="">
      <xdr:nvSpPr>
        <xdr:cNvPr id="214" name="テキスト ボックス 213"/>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50800</xdr:rowOff>
    </xdr:from>
    <xdr:to>
      <xdr:col>3</xdr:col>
      <xdr:colOff>193675</xdr:colOff>
      <xdr:row>58</xdr:row>
      <xdr:rowOff>152400</xdr:rowOff>
    </xdr:to>
    <xdr:sp macro="" textlink="">
      <xdr:nvSpPr>
        <xdr:cNvPr id="215" name="円/楕円 214"/>
        <xdr:cNvSpPr/>
      </xdr:nvSpPr>
      <xdr:spPr>
        <a:xfrm>
          <a:off x="2159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137177</xdr:rowOff>
    </xdr:from>
    <xdr:ext cx="762000" cy="259045"/>
    <xdr:sp macro="" textlink="">
      <xdr:nvSpPr>
        <xdr:cNvPr id="216" name="テキスト ボックス 215"/>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107950</xdr:rowOff>
    </xdr:from>
    <xdr:to>
      <xdr:col>1</xdr:col>
      <xdr:colOff>676275</xdr:colOff>
      <xdr:row>58</xdr:row>
      <xdr:rowOff>38100</xdr:rowOff>
    </xdr:to>
    <xdr:sp macro="" textlink="">
      <xdr:nvSpPr>
        <xdr:cNvPr id="217" name="円/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その他に係る経常収支比率は、国民健康保険事業特別会計などへの繰出金等の増により、平成２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年度と比較して０．</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ポイント上昇し</a:t>
          </a:r>
          <a:r>
            <a:rPr kumimoji="1" lang="ja-JP" altLang="en-US" sz="1300">
              <a:solidFill>
                <a:sysClr val="windowText" lastClr="000000"/>
              </a:solidFill>
              <a:effectLst/>
              <a:latin typeface="+mn-lt"/>
              <a:ea typeface="+mn-ea"/>
              <a:cs typeface="+mn-cs"/>
            </a:rPr>
            <a:t>１０</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6" name="直線コネクタ 245"/>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7"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8" name="直線コネクタ 247"/>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49"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0" name="直線コネクタ 249"/>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107950</xdr:rowOff>
    </xdr:from>
    <xdr:to>
      <xdr:col>24</xdr:col>
      <xdr:colOff>31750</xdr:colOff>
      <xdr:row>53</xdr:row>
      <xdr:rowOff>133350</xdr:rowOff>
    </xdr:to>
    <xdr:cxnSp macro="">
      <xdr:nvCxnSpPr>
        <xdr:cNvPr id="251" name="直線コネクタ 250"/>
        <xdr:cNvCxnSpPr/>
      </xdr:nvCxnSpPr>
      <xdr:spPr>
        <a:xfrm>
          <a:off x="15671800" y="919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19050</xdr:rowOff>
    </xdr:from>
    <xdr:to>
      <xdr:col>22</xdr:col>
      <xdr:colOff>565150</xdr:colOff>
      <xdr:row>53</xdr:row>
      <xdr:rowOff>107950</xdr:rowOff>
    </xdr:to>
    <xdr:cxnSp macro="">
      <xdr:nvCxnSpPr>
        <xdr:cNvPr id="254" name="直線コネクタ 253"/>
        <xdr:cNvCxnSpPr/>
      </xdr:nvCxnSpPr>
      <xdr:spPr>
        <a:xfrm>
          <a:off x="14782800" y="9105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5" name="フローチャート : 判断 254"/>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6" name="テキスト ボックス 255"/>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139700</xdr:rowOff>
    </xdr:from>
    <xdr:to>
      <xdr:col>21</xdr:col>
      <xdr:colOff>361950</xdr:colOff>
      <xdr:row>53</xdr:row>
      <xdr:rowOff>19050</xdr:rowOff>
    </xdr:to>
    <xdr:cxnSp macro="">
      <xdr:nvCxnSpPr>
        <xdr:cNvPr id="257" name="直線コネクタ 256"/>
        <xdr:cNvCxnSpPr/>
      </xdr:nvCxnSpPr>
      <xdr:spPr>
        <a:xfrm>
          <a:off x="13893800" y="9055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101600</xdr:rowOff>
    </xdr:from>
    <xdr:to>
      <xdr:col>20</xdr:col>
      <xdr:colOff>158750</xdr:colOff>
      <xdr:row>52</xdr:row>
      <xdr:rowOff>139700</xdr:rowOff>
    </xdr:to>
    <xdr:cxnSp macro="">
      <xdr:nvCxnSpPr>
        <xdr:cNvPr id="260" name="直線コネクタ 259"/>
        <xdr:cNvCxnSpPr/>
      </xdr:nvCxnSpPr>
      <xdr:spPr>
        <a:xfrm>
          <a:off x="13004800" y="901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2" name="テキスト ボックス 261"/>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3" name="フローチャート : 判断 262"/>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4" name="テキスト ボックス 263"/>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82550</xdr:rowOff>
    </xdr:from>
    <xdr:to>
      <xdr:col>24</xdr:col>
      <xdr:colOff>82550</xdr:colOff>
      <xdr:row>54</xdr:row>
      <xdr:rowOff>12700</xdr:rowOff>
    </xdr:to>
    <xdr:sp macro="" textlink="">
      <xdr:nvSpPr>
        <xdr:cNvPr id="270" name="円/楕円 269"/>
        <xdr:cNvSpPr/>
      </xdr:nvSpPr>
      <xdr:spPr>
        <a:xfrm>
          <a:off x="16459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162577</xdr:rowOff>
    </xdr:from>
    <xdr:ext cx="762000" cy="259045"/>
    <xdr:sp macro="" textlink="">
      <xdr:nvSpPr>
        <xdr:cNvPr id="271" name="その他該当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57150</xdr:rowOff>
    </xdr:from>
    <xdr:to>
      <xdr:col>22</xdr:col>
      <xdr:colOff>615950</xdr:colOff>
      <xdr:row>53</xdr:row>
      <xdr:rowOff>158750</xdr:rowOff>
    </xdr:to>
    <xdr:sp macro="" textlink="">
      <xdr:nvSpPr>
        <xdr:cNvPr id="272" name="円/楕円 271"/>
        <xdr:cNvSpPr/>
      </xdr:nvSpPr>
      <xdr:spPr>
        <a:xfrm>
          <a:off x="15621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168927</xdr:rowOff>
    </xdr:from>
    <xdr:ext cx="736600" cy="259045"/>
    <xdr:sp macro="" textlink="">
      <xdr:nvSpPr>
        <xdr:cNvPr id="273" name="テキスト ボックス 272"/>
        <xdr:cNvSpPr txBox="1"/>
      </xdr:nvSpPr>
      <xdr:spPr>
        <a:xfrm>
          <a:off x="15290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139700</xdr:rowOff>
    </xdr:from>
    <xdr:to>
      <xdr:col>21</xdr:col>
      <xdr:colOff>412750</xdr:colOff>
      <xdr:row>53</xdr:row>
      <xdr:rowOff>69850</xdr:rowOff>
    </xdr:to>
    <xdr:sp macro="" textlink="">
      <xdr:nvSpPr>
        <xdr:cNvPr id="274" name="円/楕円 273"/>
        <xdr:cNvSpPr/>
      </xdr:nvSpPr>
      <xdr:spPr>
        <a:xfrm>
          <a:off x="14732000" y="905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80027</xdr:rowOff>
    </xdr:from>
    <xdr:ext cx="762000" cy="259045"/>
    <xdr:sp macro="" textlink="">
      <xdr:nvSpPr>
        <xdr:cNvPr id="275" name="テキスト ボックス 274"/>
        <xdr:cNvSpPr txBox="1"/>
      </xdr:nvSpPr>
      <xdr:spPr>
        <a:xfrm>
          <a:off x="144018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88900</xdr:rowOff>
    </xdr:from>
    <xdr:to>
      <xdr:col>20</xdr:col>
      <xdr:colOff>209550</xdr:colOff>
      <xdr:row>53</xdr:row>
      <xdr:rowOff>19050</xdr:rowOff>
    </xdr:to>
    <xdr:sp macro="" textlink="">
      <xdr:nvSpPr>
        <xdr:cNvPr id="276" name="円/楕円 275"/>
        <xdr:cNvSpPr/>
      </xdr:nvSpPr>
      <xdr:spPr>
        <a:xfrm>
          <a:off x="13843000" y="900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29227</xdr:rowOff>
    </xdr:from>
    <xdr:ext cx="762000" cy="259045"/>
    <xdr:sp macro="" textlink="">
      <xdr:nvSpPr>
        <xdr:cNvPr id="277" name="テキスト ボックス 276"/>
        <xdr:cNvSpPr txBox="1"/>
      </xdr:nvSpPr>
      <xdr:spPr>
        <a:xfrm>
          <a:off x="135128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50800</xdr:rowOff>
    </xdr:from>
    <xdr:to>
      <xdr:col>19</xdr:col>
      <xdr:colOff>6350</xdr:colOff>
      <xdr:row>52</xdr:row>
      <xdr:rowOff>152400</xdr:rowOff>
    </xdr:to>
    <xdr:sp macro="" textlink="">
      <xdr:nvSpPr>
        <xdr:cNvPr id="278" name="円/楕円 277"/>
        <xdr:cNvSpPr/>
      </xdr:nvSpPr>
      <xdr:spPr>
        <a:xfrm>
          <a:off x="12954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162577</xdr:rowOff>
    </xdr:from>
    <xdr:ext cx="762000" cy="259045"/>
    <xdr:sp macro="" textlink="">
      <xdr:nvSpPr>
        <xdr:cNvPr id="279" name="テキスト ボックス 278"/>
        <xdr:cNvSpPr txBox="1"/>
      </xdr:nvSpPr>
      <xdr:spPr>
        <a:xfrm>
          <a:off x="12623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u="none">
              <a:solidFill>
                <a:sysClr val="windowText" lastClr="000000"/>
              </a:solidFill>
              <a:effectLst/>
              <a:latin typeface="+mn-lt"/>
              <a:ea typeface="+mn-ea"/>
              <a:cs typeface="+mn-cs"/>
            </a:rPr>
            <a:t>　補助費等に係る経常収支比率は、</a:t>
          </a:r>
          <a:r>
            <a:rPr lang="ja-JP" altLang="en-US" sz="1300" u="none">
              <a:solidFill>
                <a:sysClr val="windowText" lastClr="000000"/>
              </a:solidFill>
              <a:effectLst/>
              <a:latin typeface="+mn-lt"/>
              <a:ea typeface="+mn-ea"/>
              <a:cs typeface="+mn-cs"/>
            </a:rPr>
            <a:t>新ごみ処理施設建設に伴う</a:t>
          </a:r>
          <a:r>
            <a:rPr lang="ja-JP" altLang="ja-JP" sz="1300" u="none">
              <a:solidFill>
                <a:sysClr val="windowText" lastClr="000000"/>
              </a:solidFill>
              <a:effectLst/>
              <a:latin typeface="+mn-lt"/>
              <a:ea typeface="+mn-ea"/>
              <a:cs typeface="+mn-cs"/>
            </a:rPr>
            <a:t>負担金</a:t>
          </a:r>
          <a:r>
            <a:rPr lang="ja-JP" altLang="en-US" sz="1300" u="none">
              <a:solidFill>
                <a:sysClr val="windowText" lastClr="000000"/>
              </a:solidFill>
              <a:effectLst/>
              <a:latin typeface="+mn-lt"/>
              <a:ea typeface="+mn-ea"/>
              <a:cs typeface="+mn-cs"/>
            </a:rPr>
            <a:t>の増があったものの、</a:t>
          </a:r>
          <a:r>
            <a:rPr kumimoji="1" lang="ja-JP" altLang="en-US" sz="1300" u="none">
              <a:solidFill>
                <a:sysClr val="windowText" lastClr="000000"/>
              </a:solidFill>
              <a:effectLst/>
              <a:latin typeface="+mn-lt"/>
              <a:ea typeface="+mn-ea"/>
              <a:cs typeface="+mn-cs"/>
            </a:rPr>
            <a:t>下水道</a:t>
          </a:r>
          <a:r>
            <a:rPr kumimoji="1" lang="ja-JP" altLang="ja-JP" sz="1300" u="none">
              <a:solidFill>
                <a:sysClr val="windowText" lastClr="000000"/>
              </a:solidFill>
              <a:effectLst/>
              <a:latin typeface="+mn-lt"/>
              <a:ea typeface="+mn-ea"/>
              <a:cs typeface="+mn-cs"/>
            </a:rPr>
            <a:t>事業会計繰出金</a:t>
          </a:r>
          <a:r>
            <a:rPr kumimoji="1" lang="ja-JP" altLang="en-US" sz="1300" u="none">
              <a:solidFill>
                <a:sysClr val="windowText" lastClr="000000"/>
              </a:solidFill>
              <a:effectLst/>
              <a:latin typeface="+mn-lt"/>
              <a:ea typeface="+mn-ea"/>
              <a:cs typeface="+mn-cs"/>
            </a:rPr>
            <a:t>及び後期高齢者医療事業費</a:t>
          </a:r>
          <a:r>
            <a:rPr kumimoji="1" lang="ja-JP" altLang="ja-JP" sz="1300" u="none">
              <a:solidFill>
                <a:sysClr val="windowText" lastClr="000000"/>
              </a:solidFill>
              <a:effectLst/>
              <a:latin typeface="+mn-lt"/>
              <a:ea typeface="+mn-ea"/>
              <a:cs typeface="+mn-cs"/>
            </a:rPr>
            <a:t>等</a:t>
          </a:r>
          <a:r>
            <a:rPr kumimoji="1" lang="ja-JP" altLang="en-US" sz="1300" u="none">
              <a:solidFill>
                <a:sysClr val="windowText" lastClr="000000"/>
              </a:solidFill>
              <a:effectLst/>
              <a:latin typeface="+mn-lt"/>
              <a:ea typeface="+mn-ea"/>
              <a:cs typeface="+mn-cs"/>
            </a:rPr>
            <a:t>に係る経常経費充当一般財源の増を上回る経常一般財源総額</a:t>
          </a:r>
          <a:r>
            <a:rPr kumimoji="1" lang="ja-JP" altLang="ja-JP" sz="1300" u="none">
              <a:solidFill>
                <a:sysClr val="windowText" lastClr="000000"/>
              </a:solidFill>
              <a:effectLst/>
              <a:latin typeface="+mn-lt"/>
              <a:ea typeface="+mn-ea"/>
              <a:cs typeface="+mn-cs"/>
            </a:rPr>
            <a:t>の増により、平成２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年度と比較して０．</a:t>
          </a:r>
          <a:r>
            <a:rPr kumimoji="1" lang="ja-JP" altLang="en-US" sz="1300" u="none">
              <a:solidFill>
                <a:sysClr val="windowText" lastClr="000000"/>
              </a:solidFill>
              <a:effectLst/>
              <a:latin typeface="+mn-lt"/>
              <a:ea typeface="+mn-ea"/>
              <a:cs typeface="+mn-cs"/>
            </a:rPr>
            <a:t>３</a:t>
          </a:r>
          <a:r>
            <a:rPr kumimoji="1" lang="ja-JP" altLang="ja-JP" sz="1300" u="none">
              <a:solidFill>
                <a:sysClr val="windowText" lastClr="000000"/>
              </a:solidFill>
              <a:effectLst/>
              <a:latin typeface="+mn-lt"/>
              <a:ea typeface="+mn-ea"/>
              <a:cs typeface="+mn-cs"/>
            </a:rPr>
            <a:t>ポイント</a:t>
          </a:r>
          <a:r>
            <a:rPr kumimoji="1" lang="ja-JP" altLang="en-US" sz="1300" u="none">
              <a:solidFill>
                <a:sysClr val="windowText" lastClr="000000"/>
              </a:solidFill>
              <a:effectLst/>
              <a:latin typeface="+mn-lt"/>
              <a:ea typeface="+mn-ea"/>
              <a:cs typeface="+mn-cs"/>
            </a:rPr>
            <a:t>改善</a:t>
          </a:r>
          <a:r>
            <a:rPr kumimoji="1" lang="ja-JP" altLang="ja-JP" sz="1300" u="none">
              <a:solidFill>
                <a:sysClr val="windowText" lastClr="000000"/>
              </a:solidFill>
              <a:effectLst/>
              <a:latin typeface="+mn-lt"/>
              <a:ea typeface="+mn-ea"/>
              <a:cs typeface="+mn-cs"/>
            </a:rPr>
            <a:t>し２</a:t>
          </a:r>
          <a:r>
            <a:rPr kumimoji="1" lang="ja-JP" altLang="en-US" sz="1300" u="none">
              <a:solidFill>
                <a:sysClr val="windowText" lastClr="000000"/>
              </a:solidFill>
              <a:effectLst/>
              <a:latin typeface="+mn-lt"/>
              <a:ea typeface="+mn-ea"/>
              <a:cs typeface="+mn-cs"/>
            </a:rPr>
            <a:t>０</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７</a:t>
          </a:r>
          <a:r>
            <a:rPr kumimoji="1" lang="ja-JP" altLang="ja-JP" sz="1300" u="none">
              <a:solidFill>
                <a:sysClr val="windowText" lastClr="000000"/>
              </a:solidFill>
              <a:effectLst/>
              <a:latin typeface="+mn-lt"/>
              <a:ea typeface="+mn-ea"/>
              <a:cs typeface="+mn-cs"/>
            </a:rPr>
            <a:t>％となった。</a:t>
          </a:r>
          <a:endParaRPr lang="ja-JP" altLang="ja-JP" sz="1300" u="none">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6" name="直線コネクタ 305"/>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7"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08" name="直線コネクタ 307"/>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09"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0" name="直線コネクタ 309"/>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42</xdr:row>
      <xdr:rowOff>27940</xdr:rowOff>
    </xdr:from>
    <xdr:to>
      <xdr:col>24</xdr:col>
      <xdr:colOff>31750</xdr:colOff>
      <xdr:row>42</xdr:row>
      <xdr:rowOff>50800</xdr:rowOff>
    </xdr:to>
    <xdr:cxnSp macro="">
      <xdr:nvCxnSpPr>
        <xdr:cNvPr id="311" name="直線コネクタ 310"/>
        <xdr:cNvCxnSpPr/>
      </xdr:nvCxnSpPr>
      <xdr:spPr>
        <a:xfrm flipV="1">
          <a:off x="15671800" y="72288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2"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3" name="フローチャート : 判断 312"/>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42</xdr:row>
      <xdr:rowOff>20320</xdr:rowOff>
    </xdr:from>
    <xdr:to>
      <xdr:col>22</xdr:col>
      <xdr:colOff>565150</xdr:colOff>
      <xdr:row>42</xdr:row>
      <xdr:rowOff>50800</xdr:rowOff>
    </xdr:to>
    <xdr:cxnSp macro="">
      <xdr:nvCxnSpPr>
        <xdr:cNvPr id="314" name="直線コネクタ 313"/>
        <xdr:cNvCxnSpPr/>
      </xdr:nvCxnSpPr>
      <xdr:spPr>
        <a:xfrm>
          <a:off x="14782800" y="72212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5" name="フローチャート : 判断 314"/>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6" name="テキスト ボックス 315"/>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42</xdr:row>
      <xdr:rowOff>20320</xdr:rowOff>
    </xdr:from>
    <xdr:to>
      <xdr:col>21</xdr:col>
      <xdr:colOff>361950</xdr:colOff>
      <xdr:row>42</xdr:row>
      <xdr:rowOff>43180</xdr:rowOff>
    </xdr:to>
    <xdr:cxnSp macro="">
      <xdr:nvCxnSpPr>
        <xdr:cNvPr id="317" name="直線コネクタ 316"/>
        <xdr:cNvCxnSpPr/>
      </xdr:nvCxnSpPr>
      <xdr:spPr>
        <a:xfrm flipV="1">
          <a:off x="13893800" y="7221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18" name="フローチャート : 判断 317"/>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19" name="テキスト ボックス 318"/>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42</xdr:row>
      <xdr:rowOff>43180</xdr:rowOff>
    </xdr:from>
    <xdr:to>
      <xdr:col>20</xdr:col>
      <xdr:colOff>158750</xdr:colOff>
      <xdr:row>42</xdr:row>
      <xdr:rowOff>66040</xdr:rowOff>
    </xdr:to>
    <xdr:cxnSp macro="">
      <xdr:nvCxnSpPr>
        <xdr:cNvPr id="320" name="直線コネクタ 319"/>
        <xdr:cNvCxnSpPr/>
      </xdr:nvCxnSpPr>
      <xdr:spPr>
        <a:xfrm flipV="1">
          <a:off x="13004800" y="7244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1" name="フローチャート : 判断 320"/>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2" name="テキスト ボックス 321"/>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3" name="フローチャート : 判断 322"/>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4" name="テキスト ボックス 323"/>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148590</xdr:rowOff>
    </xdr:from>
    <xdr:to>
      <xdr:col>24</xdr:col>
      <xdr:colOff>82550</xdr:colOff>
      <xdr:row>42</xdr:row>
      <xdr:rowOff>78740</xdr:rowOff>
    </xdr:to>
    <xdr:sp macro="" textlink="">
      <xdr:nvSpPr>
        <xdr:cNvPr id="330" name="円/楕円 329"/>
        <xdr:cNvSpPr/>
      </xdr:nvSpPr>
      <xdr:spPr>
        <a:xfrm>
          <a:off x="16459200" y="717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41</xdr:row>
      <xdr:rowOff>57167</xdr:rowOff>
    </xdr:from>
    <xdr:ext cx="762000" cy="259045"/>
    <xdr:sp macro="" textlink="">
      <xdr:nvSpPr>
        <xdr:cNvPr id="331" name="補助費等該当値テキスト"/>
        <xdr:cNvSpPr txBox="1"/>
      </xdr:nvSpPr>
      <xdr:spPr>
        <a:xfrm>
          <a:off x="16598900" y="708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42</xdr:row>
      <xdr:rowOff>0</xdr:rowOff>
    </xdr:from>
    <xdr:to>
      <xdr:col>22</xdr:col>
      <xdr:colOff>615950</xdr:colOff>
      <xdr:row>42</xdr:row>
      <xdr:rowOff>101600</xdr:rowOff>
    </xdr:to>
    <xdr:sp macro="" textlink="">
      <xdr:nvSpPr>
        <xdr:cNvPr id="332" name="円/楕円 331"/>
        <xdr:cNvSpPr/>
      </xdr:nvSpPr>
      <xdr:spPr>
        <a:xfrm>
          <a:off x="15621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86377</xdr:rowOff>
    </xdr:from>
    <xdr:ext cx="736600" cy="259045"/>
    <xdr:sp macro="" textlink="">
      <xdr:nvSpPr>
        <xdr:cNvPr id="333" name="テキスト ボックス 332"/>
        <xdr:cNvSpPr txBox="1"/>
      </xdr:nvSpPr>
      <xdr:spPr>
        <a:xfrm>
          <a:off x="15290800" y="728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140970</xdr:rowOff>
    </xdr:from>
    <xdr:to>
      <xdr:col>21</xdr:col>
      <xdr:colOff>412750</xdr:colOff>
      <xdr:row>42</xdr:row>
      <xdr:rowOff>71120</xdr:rowOff>
    </xdr:to>
    <xdr:sp macro="" textlink="">
      <xdr:nvSpPr>
        <xdr:cNvPr id="334" name="円/楕円 333"/>
        <xdr:cNvSpPr/>
      </xdr:nvSpPr>
      <xdr:spPr>
        <a:xfrm>
          <a:off x="14732000" y="71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42</xdr:row>
      <xdr:rowOff>55897</xdr:rowOff>
    </xdr:from>
    <xdr:ext cx="762000" cy="259045"/>
    <xdr:sp macro="" textlink="">
      <xdr:nvSpPr>
        <xdr:cNvPr id="335" name="テキスト ボックス 334"/>
        <xdr:cNvSpPr txBox="1"/>
      </xdr:nvSpPr>
      <xdr:spPr>
        <a:xfrm>
          <a:off x="14401800" y="725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163830</xdr:rowOff>
    </xdr:from>
    <xdr:to>
      <xdr:col>20</xdr:col>
      <xdr:colOff>209550</xdr:colOff>
      <xdr:row>42</xdr:row>
      <xdr:rowOff>93980</xdr:rowOff>
    </xdr:to>
    <xdr:sp macro="" textlink="">
      <xdr:nvSpPr>
        <xdr:cNvPr id="336" name="円/楕円 335"/>
        <xdr:cNvSpPr/>
      </xdr:nvSpPr>
      <xdr:spPr>
        <a:xfrm>
          <a:off x="13843000" y="71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78757</xdr:rowOff>
    </xdr:from>
    <xdr:ext cx="762000" cy="259045"/>
    <xdr:sp macro="" textlink="">
      <xdr:nvSpPr>
        <xdr:cNvPr id="337" name="テキスト ボックス 336"/>
        <xdr:cNvSpPr txBox="1"/>
      </xdr:nvSpPr>
      <xdr:spPr>
        <a:xfrm>
          <a:off x="13512800" y="727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590550</xdr:colOff>
      <xdr:row>42</xdr:row>
      <xdr:rowOff>15240</xdr:rowOff>
    </xdr:from>
    <xdr:to>
      <xdr:col>19</xdr:col>
      <xdr:colOff>6350</xdr:colOff>
      <xdr:row>42</xdr:row>
      <xdr:rowOff>116840</xdr:rowOff>
    </xdr:to>
    <xdr:sp macro="" textlink="">
      <xdr:nvSpPr>
        <xdr:cNvPr id="338" name="円/楕円 337"/>
        <xdr:cNvSpPr/>
      </xdr:nvSpPr>
      <xdr:spPr>
        <a:xfrm>
          <a:off x="12954000" y="72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42</xdr:row>
      <xdr:rowOff>101617</xdr:rowOff>
    </xdr:from>
    <xdr:ext cx="762000" cy="259045"/>
    <xdr:sp macro="" textlink="">
      <xdr:nvSpPr>
        <xdr:cNvPr id="339" name="テキスト ボックス 338"/>
        <xdr:cNvSpPr txBox="1"/>
      </xdr:nvSpPr>
      <xdr:spPr>
        <a:xfrm>
          <a:off x="12623800" y="73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u="none">
              <a:solidFill>
                <a:sysClr val="windowText" lastClr="000000"/>
              </a:solidFill>
              <a:effectLst/>
              <a:latin typeface="+mn-lt"/>
              <a:ea typeface="+mn-ea"/>
              <a:cs typeface="+mn-cs"/>
            </a:rPr>
            <a:t>　公債費に係る経常収支比率については、</a:t>
          </a:r>
          <a:r>
            <a:rPr kumimoji="1" lang="ja-JP" altLang="en-US" sz="1300" u="none">
              <a:solidFill>
                <a:sysClr val="windowText" lastClr="000000"/>
              </a:solidFill>
              <a:effectLst/>
              <a:latin typeface="+mn-lt"/>
              <a:ea typeface="+mn-ea"/>
              <a:cs typeface="+mn-cs"/>
            </a:rPr>
            <a:t>平成２３年度</a:t>
          </a:r>
          <a:r>
            <a:rPr kumimoji="1" lang="ja-JP" altLang="ja-JP" sz="1300" u="none">
              <a:solidFill>
                <a:sysClr val="windowText" lastClr="000000"/>
              </a:solidFill>
              <a:effectLst/>
              <a:latin typeface="+mn-lt"/>
              <a:ea typeface="+mn-ea"/>
              <a:cs typeface="+mn-cs"/>
            </a:rPr>
            <a:t>臨時財政対策債</a:t>
          </a:r>
          <a:r>
            <a:rPr kumimoji="1" lang="ja-JP" altLang="en-US" sz="1300" u="none">
              <a:solidFill>
                <a:sysClr val="windowText" lastClr="000000"/>
              </a:solidFill>
              <a:effectLst/>
              <a:latin typeface="+mn-lt"/>
              <a:ea typeface="+mn-ea"/>
              <a:cs typeface="+mn-cs"/>
            </a:rPr>
            <a:t>（財政融資資金分）及び平成２４年度臨時財政対策債（民間等資金分）の償還開始等の増</a:t>
          </a:r>
          <a:r>
            <a:rPr kumimoji="1" lang="ja-JP" altLang="ja-JP" sz="1300" u="none">
              <a:solidFill>
                <a:sysClr val="windowText" lastClr="000000"/>
              </a:solidFill>
              <a:effectLst/>
              <a:latin typeface="+mn-lt"/>
              <a:ea typeface="+mn-ea"/>
              <a:cs typeface="+mn-cs"/>
            </a:rPr>
            <a:t>により、平成２</a:t>
          </a:r>
          <a:r>
            <a:rPr kumimoji="1" lang="ja-JP" altLang="en-US" sz="1300" u="none">
              <a:solidFill>
                <a:sysClr val="windowText" lastClr="000000"/>
              </a:solidFill>
              <a:effectLst/>
              <a:latin typeface="+mn-lt"/>
              <a:ea typeface="+mn-ea"/>
              <a:cs typeface="+mn-cs"/>
            </a:rPr>
            <a:t>６</a:t>
          </a:r>
          <a:r>
            <a:rPr kumimoji="1" lang="ja-JP" altLang="ja-JP" sz="1300" u="none">
              <a:solidFill>
                <a:sysClr val="windowText" lastClr="000000"/>
              </a:solidFill>
              <a:effectLst/>
              <a:latin typeface="+mn-lt"/>
              <a:ea typeface="+mn-ea"/>
              <a:cs typeface="+mn-cs"/>
            </a:rPr>
            <a:t>年度と比較し</a:t>
          </a:r>
          <a:r>
            <a:rPr kumimoji="1" lang="ja-JP" altLang="en-US" sz="1300" u="none">
              <a:solidFill>
                <a:sysClr val="windowText" lastClr="000000"/>
              </a:solidFill>
              <a:effectLst/>
              <a:latin typeface="+mn-lt"/>
              <a:ea typeface="+mn-ea"/>
              <a:cs typeface="+mn-cs"/>
            </a:rPr>
            <a:t>０．３</a:t>
          </a:r>
          <a:r>
            <a:rPr kumimoji="1" lang="ja-JP" altLang="ja-JP" sz="1300" u="none">
              <a:solidFill>
                <a:sysClr val="windowText" lastClr="000000"/>
              </a:solidFill>
              <a:effectLst/>
              <a:latin typeface="+mn-lt"/>
              <a:ea typeface="+mn-ea"/>
              <a:cs typeface="+mn-cs"/>
            </a:rPr>
            <a:t>ポイント上昇し１４．</a:t>
          </a:r>
          <a:r>
            <a:rPr kumimoji="1" lang="ja-JP" altLang="en-US" sz="1300" u="none">
              <a:solidFill>
                <a:sysClr val="windowText" lastClr="000000"/>
              </a:solidFill>
              <a:effectLst/>
              <a:latin typeface="+mn-lt"/>
              <a:ea typeface="+mn-ea"/>
              <a:cs typeface="+mn-cs"/>
            </a:rPr>
            <a:t>８</a:t>
          </a:r>
          <a:r>
            <a:rPr kumimoji="1" lang="ja-JP" altLang="ja-JP" sz="1300" u="none">
              <a:solidFill>
                <a:sysClr val="windowText" lastClr="000000"/>
              </a:solidFill>
              <a:effectLst/>
              <a:latin typeface="+mn-lt"/>
              <a:ea typeface="+mn-ea"/>
              <a:cs typeface="+mn-cs"/>
            </a:rPr>
            <a:t>％となった。</a:t>
          </a:r>
          <a:endParaRPr lang="ja-JP" altLang="ja-JP" sz="1300" u="none">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7" name="直線コネクタ 366"/>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0"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1" name="直線コネクタ 370"/>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31750</xdr:rowOff>
    </xdr:from>
    <xdr:to>
      <xdr:col>7</xdr:col>
      <xdr:colOff>15875</xdr:colOff>
      <xdr:row>77</xdr:row>
      <xdr:rowOff>54611</xdr:rowOff>
    </xdr:to>
    <xdr:cxnSp macro="">
      <xdr:nvCxnSpPr>
        <xdr:cNvPr id="372" name="直線コネクタ 371"/>
        <xdr:cNvCxnSpPr/>
      </xdr:nvCxnSpPr>
      <xdr:spPr>
        <a:xfrm>
          <a:off x="3987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3"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4" name="フローチャート : 判断 373"/>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31750</xdr:rowOff>
    </xdr:to>
    <xdr:cxnSp macro="">
      <xdr:nvCxnSpPr>
        <xdr:cNvPr id="375" name="直線コネクタ 374"/>
        <xdr:cNvCxnSpPr/>
      </xdr:nvCxnSpPr>
      <xdr:spPr>
        <a:xfrm>
          <a:off x="3098800" y="1323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6" name="フローチャート : 判断 375"/>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7" name="テキスト ボックス 376"/>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54611</xdr:rowOff>
    </xdr:to>
    <xdr:cxnSp macro="">
      <xdr:nvCxnSpPr>
        <xdr:cNvPr id="378" name="直線コネクタ 377"/>
        <xdr:cNvCxnSpPr/>
      </xdr:nvCxnSpPr>
      <xdr:spPr>
        <a:xfrm flipV="1">
          <a:off x="2209800" y="132334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79" name="フローチャート : 判断 378"/>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0" name="テキスト ボックス 379"/>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16511</xdr:rowOff>
    </xdr:from>
    <xdr:to>
      <xdr:col>3</xdr:col>
      <xdr:colOff>142875</xdr:colOff>
      <xdr:row>77</xdr:row>
      <xdr:rowOff>54611</xdr:rowOff>
    </xdr:to>
    <xdr:cxnSp macro="">
      <xdr:nvCxnSpPr>
        <xdr:cNvPr id="381" name="直線コネクタ 380"/>
        <xdr:cNvCxnSpPr/>
      </xdr:nvCxnSpPr>
      <xdr:spPr>
        <a:xfrm>
          <a:off x="1320800" y="132181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2" name="フローチャート : 判断 381"/>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3" name="テキスト ボックス 382"/>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4" name="フローチャート : 判断 383"/>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5" name="テキスト ボックス 384"/>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3811</xdr:rowOff>
    </xdr:from>
    <xdr:to>
      <xdr:col>7</xdr:col>
      <xdr:colOff>66675</xdr:colOff>
      <xdr:row>77</xdr:row>
      <xdr:rowOff>105411</xdr:rowOff>
    </xdr:to>
    <xdr:sp macro="" textlink="">
      <xdr:nvSpPr>
        <xdr:cNvPr id="391" name="円/楕円 390"/>
        <xdr:cNvSpPr/>
      </xdr:nvSpPr>
      <xdr:spPr>
        <a:xfrm>
          <a:off x="4775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20338</xdr:rowOff>
    </xdr:from>
    <xdr:ext cx="762000" cy="259045"/>
    <xdr:sp macro="" textlink="">
      <xdr:nvSpPr>
        <xdr:cNvPr id="392" name="公債費該当値テキスト"/>
        <xdr:cNvSpPr txBox="1"/>
      </xdr:nvSpPr>
      <xdr:spPr>
        <a:xfrm>
          <a:off x="4914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93" name="円/楕円 392"/>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92727</xdr:rowOff>
    </xdr:from>
    <xdr:ext cx="736600" cy="259045"/>
    <xdr:sp macro="" textlink="">
      <xdr:nvSpPr>
        <xdr:cNvPr id="394" name="テキスト ボックス 393"/>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95" name="円/楕円 394"/>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96" name="テキスト ボックス 395"/>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97" name="円/楕円 39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98" name="テキスト ボックス 397"/>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137161</xdr:rowOff>
    </xdr:from>
    <xdr:to>
      <xdr:col>1</xdr:col>
      <xdr:colOff>676275</xdr:colOff>
      <xdr:row>77</xdr:row>
      <xdr:rowOff>67311</xdr:rowOff>
    </xdr:to>
    <xdr:sp macro="" textlink="">
      <xdr:nvSpPr>
        <xdr:cNvPr id="399" name="円/楕円 398"/>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77487</xdr:rowOff>
    </xdr:from>
    <xdr:ext cx="762000" cy="259045"/>
    <xdr:sp macro="" textlink="">
      <xdr:nvSpPr>
        <xdr:cNvPr id="400" name="テキスト ボックス 399"/>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公債費以外の経常収支比率については、</a:t>
          </a:r>
          <a:r>
            <a:rPr kumimoji="1" lang="ja-JP" altLang="en-US" sz="1300">
              <a:solidFill>
                <a:sysClr val="windowText" lastClr="000000"/>
              </a:solidFill>
              <a:effectLst/>
              <a:latin typeface="+mn-lt"/>
              <a:ea typeface="+mn-ea"/>
              <a:cs typeface="+mn-cs"/>
            </a:rPr>
            <a:t>人件費</a:t>
          </a:r>
          <a:r>
            <a:rPr kumimoji="1" lang="ja-JP" altLang="ja-JP" sz="1300">
              <a:solidFill>
                <a:sysClr val="windowText" lastClr="000000"/>
              </a:solidFill>
              <a:effectLst/>
              <a:latin typeface="+mn-lt"/>
              <a:ea typeface="+mn-ea"/>
              <a:cs typeface="+mn-cs"/>
            </a:rPr>
            <a:t>や補助費等</a:t>
          </a:r>
          <a:r>
            <a:rPr kumimoji="1" lang="ja-JP" altLang="en-US" sz="1300">
              <a:solidFill>
                <a:sysClr val="windowText" lastClr="000000"/>
              </a:solidFill>
              <a:effectLst/>
              <a:latin typeface="+mn-lt"/>
              <a:ea typeface="+mn-ea"/>
              <a:cs typeface="+mn-cs"/>
            </a:rPr>
            <a:t>に係る経常一般財源</a:t>
          </a:r>
          <a:r>
            <a:rPr kumimoji="1" lang="ja-JP" altLang="ja-JP" sz="1300">
              <a:solidFill>
                <a:sysClr val="windowText" lastClr="000000"/>
              </a:solidFill>
              <a:effectLst/>
              <a:latin typeface="+mn-lt"/>
              <a:ea typeface="+mn-ea"/>
              <a:cs typeface="+mn-cs"/>
            </a:rPr>
            <a:t>の増加により平成２</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年度と比較し</a:t>
          </a:r>
          <a:r>
            <a:rPr kumimoji="1" lang="ja-JP" altLang="en-US" sz="1300">
              <a:solidFill>
                <a:sysClr val="windowText" lastClr="000000"/>
              </a:solidFill>
              <a:effectLst/>
              <a:latin typeface="+mn-lt"/>
              <a:ea typeface="+mn-ea"/>
              <a:cs typeface="+mn-cs"/>
            </a:rPr>
            <a:t>０</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改善</a:t>
          </a:r>
          <a:r>
            <a:rPr kumimoji="1" lang="ja-JP" altLang="ja-JP" sz="1300">
              <a:solidFill>
                <a:sysClr val="windowText" lastClr="000000"/>
              </a:solidFill>
              <a:effectLst/>
              <a:latin typeface="+mn-lt"/>
              <a:ea typeface="+mn-ea"/>
              <a:cs typeface="+mn-cs"/>
            </a:rPr>
            <a:t>し７６．</a:t>
          </a:r>
          <a:r>
            <a:rPr kumimoji="1" lang="ja-JP" altLang="en-US" sz="1300">
              <a:solidFill>
                <a:sysClr val="windowText" lastClr="000000"/>
              </a:solidFill>
              <a:effectLst/>
              <a:latin typeface="+mn-lt"/>
              <a:ea typeface="+mn-ea"/>
              <a:cs typeface="+mn-cs"/>
            </a:rPr>
            <a:t>６</a:t>
          </a:r>
          <a:r>
            <a:rPr kumimoji="1"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6" name="直線コネクタ 425"/>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7"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28" name="直線コネクタ 427"/>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29"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0" name="直線コネクタ 429"/>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143002</xdr:rowOff>
    </xdr:from>
    <xdr:to>
      <xdr:col>24</xdr:col>
      <xdr:colOff>31750</xdr:colOff>
      <xdr:row>77</xdr:row>
      <xdr:rowOff>152146</xdr:rowOff>
    </xdr:to>
    <xdr:cxnSp macro="">
      <xdr:nvCxnSpPr>
        <xdr:cNvPr id="431" name="直線コネクタ 430"/>
        <xdr:cNvCxnSpPr/>
      </xdr:nvCxnSpPr>
      <xdr:spPr>
        <a:xfrm flipV="1">
          <a:off x="15671800" y="13344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2"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3" name="フローチャート : 判断 432"/>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60706</xdr:rowOff>
    </xdr:from>
    <xdr:to>
      <xdr:col>22</xdr:col>
      <xdr:colOff>565150</xdr:colOff>
      <xdr:row>77</xdr:row>
      <xdr:rowOff>152146</xdr:rowOff>
    </xdr:to>
    <xdr:cxnSp macro="">
      <xdr:nvCxnSpPr>
        <xdr:cNvPr id="434" name="直線コネクタ 433"/>
        <xdr:cNvCxnSpPr/>
      </xdr:nvCxnSpPr>
      <xdr:spPr>
        <a:xfrm>
          <a:off x="14782800" y="132623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5" name="フローチャート : 判断 434"/>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6" name="テキスト ボックス 435"/>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161289</xdr:rowOff>
    </xdr:to>
    <xdr:cxnSp macro="">
      <xdr:nvCxnSpPr>
        <xdr:cNvPr id="437" name="直線コネクタ 436"/>
        <xdr:cNvCxnSpPr/>
      </xdr:nvCxnSpPr>
      <xdr:spPr>
        <a:xfrm flipV="1">
          <a:off x="13893800" y="132623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161289</xdr:rowOff>
    </xdr:to>
    <xdr:cxnSp macro="">
      <xdr:nvCxnSpPr>
        <xdr:cNvPr id="440" name="直線コネクタ 439"/>
        <xdr:cNvCxnSpPr/>
      </xdr:nvCxnSpPr>
      <xdr:spPr>
        <a:xfrm>
          <a:off x="13004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1" name="フローチャート : 判断 440"/>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2" name="テキスト ボックス 441"/>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3" name="フローチャート : 判断 442"/>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4" name="テキスト ボックス 443"/>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92202</xdr:rowOff>
    </xdr:from>
    <xdr:to>
      <xdr:col>24</xdr:col>
      <xdr:colOff>82550</xdr:colOff>
      <xdr:row>78</xdr:row>
      <xdr:rowOff>22352</xdr:rowOff>
    </xdr:to>
    <xdr:sp macro="" textlink="">
      <xdr:nvSpPr>
        <xdr:cNvPr id="450" name="円/楕円 449"/>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64279</xdr:rowOff>
    </xdr:from>
    <xdr:ext cx="762000" cy="259045"/>
    <xdr:sp macro="" textlink="">
      <xdr:nvSpPr>
        <xdr:cNvPr id="451" name="公債費以外該当値テキスト"/>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101346</xdr:rowOff>
    </xdr:from>
    <xdr:to>
      <xdr:col>22</xdr:col>
      <xdr:colOff>615950</xdr:colOff>
      <xdr:row>78</xdr:row>
      <xdr:rowOff>31496</xdr:rowOff>
    </xdr:to>
    <xdr:sp macro="" textlink="">
      <xdr:nvSpPr>
        <xdr:cNvPr id="452" name="円/楕円 451"/>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16273</xdr:rowOff>
    </xdr:from>
    <xdr:ext cx="736600" cy="259045"/>
    <xdr:sp macro="" textlink="">
      <xdr:nvSpPr>
        <xdr:cNvPr id="453" name="テキスト ボックス 452"/>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9906</xdr:rowOff>
    </xdr:from>
    <xdr:to>
      <xdr:col>21</xdr:col>
      <xdr:colOff>412750</xdr:colOff>
      <xdr:row>77</xdr:row>
      <xdr:rowOff>111506</xdr:rowOff>
    </xdr:to>
    <xdr:sp macro="" textlink="">
      <xdr:nvSpPr>
        <xdr:cNvPr id="454" name="円/楕円 453"/>
        <xdr:cNvSpPr/>
      </xdr:nvSpPr>
      <xdr:spPr>
        <a:xfrm>
          <a:off x="14732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96283</xdr:rowOff>
    </xdr:from>
    <xdr:ext cx="762000" cy="259045"/>
    <xdr:sp macro="" textlink="">
      <xdr:nvSpPr>
        <xdr:cNvPr id="455" name="テキスト ボックス 454"/>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6" name="円/楕円 455"/>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57" name="テキスト ボックス 456"/>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8" name="円/楕円 457"/>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9" name="テキスト ボックス 458"/>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43049</xdr:rowOff>
    </xdr:from>
    <xdr:to>
      <xdr:col>4</xdr:col>
      <xdr:colOff>1117600</xdr:colOff>
      <xdr:row>15</xdr:row>
      <xdr:rowOff>77894</xdr:rowOff>
    </xdr:to>
    <xdr:cxnSp macro="">
      <xdr:nvCxnSpPr>
        <xdr:cNvPr id="52" name="直線コネクタ 51"/>
        <xdr:cNvCxnSpPr/>
      </xdr:nvCxnSpPr>
      <xdr:spPr bwMode="auto">
        <a:xfrm flipV="1">
          <a:off x="5003800" y="2662424"/>
          <a:ext cx="647700" cy="34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77894</xdr:rowOff>
    </xdr:from>
    <xdr:to>
      <xdr:col>4</xdr:col>
      <xdr:colOff>469900</xdr:colOff>
      <xdr:row>15</xdr:row>
      <xdr:rowOff>148075</xdr:rowOff>
    </xdr:to>
    <xdr:cxnSp macro="">
      <xdr:nvCxnSpPr>
        <xdr:cNvPr id="55" name="直線コネクタ 54"/>
        <xdr:cNvCxnSpPr/>
      </xdr:nvCxnSpPr>
      <xdr:spPr bwMode="auto">
        <a:xfrm flipV="1">
          <a:off x="4305300" y="2697269"/>
          <a:ext cx="698500" cy="70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56112</xdr:rowOff>
    </xdr:from>
    <xdr:to>
      <xdr:col>3</xdr:col>
      <xdr:colOff>904875</xdr:colOff>
      <xdr:row>15</xdr:row>
      <xdr:rowOff>148075</xdr:rowOff>
    </xdr:to>
    <xdr:cxnSp macro="">
      <xdr:nvCxnSpPr>
        <xdr:cNvPr id="58" name="直線コネクタ 57"/>
        <xdr:cNvCxnSpPr/>
      </xdr:nvCxnSpPr>
      <xdr:spPr bwMode="auto">
        <a:xfrm>
          <a:off x="3606800" y="2675487"/>
          <a:ext cx="698500" cy="9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143437</xdr:rowOff>
    </xdr:from>
    <xdr:to>
      <xdr:col>3</xdr:col>
      <xdr:colOff>206375</xdr:colOff>
      <xdr:row>15</xdr:row>
      <xdr:rowOff>56112</xdr:rowOff>
    </xdr:to>
    <xdr:cxnSp macro="">
      <xdr:nvCxnSpPr>
        <xdr:cNvPr id="61" name="直線コネクタ 60"/>
        <xdr:cNvCxnSpPr/>
      </xdr:nvCxnSpPr>
      <xdr:spPr bwMode="auto">
        <a:xfrm>
          <a:off x="2908300" y="2591362"/>
          <a:ext cx="6985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163699</xdr:rowOff>
    </xdr:from>
    <xdr:to>
      <xdr:col>5</xdr:col>
      <xdr:colOff>34925</xdr:colOff>
      <xdr:row>15</xdr:row>
      <xdr:rowOff>93849</xdr:rowOff>
    </xdr:to>
    <xdr:sp macro="" textlink="">
      <xdr:nvSpPr>
        <xdr:cNvPr id="71" name="円/楕円 70"/>
        <xdr:cNvSpPr/>
      </xdr:nvSpPr>
      <xdr:spPr bwMode="auto">
        <a:xfrm>
          <a:off x="5600700" y="261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8776</xdr:rowOff>
    </xdr:from>
    <xdr:ext cx="762000" cy="259045"/>
    <xdr:sp macro="" textlink="">
      <xdr:nvSpPr>
        <xdr:cNvPr id="72" name="人口1人当たり決算額の推移該当値テキスト130"/>
        <xdr:cNvSpPr txBox="1"/>
      </xdr:nvSpPr>
      <xdr:spPr>
        <a:xfrm>
          <a:off x="5740400" y="245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69,029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27094</xdr:rowOff>
    </xdr:from>
    <xdr:to>
      <xdr:col>4</xdr:col>
      <xdr:colOff>520700</xdr:colOff>
      <xdr:row>15</xdr:row>
      <xdr:rowOff>128694</xdr:rowOff>
    </xdr:to>
    <xdr:sp macro="" textlink="">
      <xdr:nvSpPr>
        <xdr:cNvPr id="73" name="円/楕円 72"/>
        <xdr:cNvSpPr/>
      </xdr:nvSpPr>
      <xdr:spPr bwMode="auto">
        <a:xfrm>
          <a:off x="4953000" y="264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138871</xdr:rowOff>
    </xdr:from>
    <xdr:ext cx="736600" cy="259045"/>
    <xdr:sp macro="" textlink="">
      <xdr:nvSpPr>
        <xdr:cNvPr id="74" name="テキスト ボックス 73"/>
        <xdr:cNvSpPr txBox="1"/>
      </xdr:nvSpPr>
      <xdr:spPr>
        <a:xfrm>
          <a:off x="4622800" y="241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67,962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97275</xdr:rowOff>
    </xdr:from>
    <xdr:to>
      <xdr:col>3</xdr:col>
      <xdr:colOff>955675</xdr:colOff>
      <xdr:row>16</xdr:row>
      <xdr:rowOff>27425</xdr:rowOff>
    </xdr:to>
    <xdr:sp macro="" textlink="">
      <xdr:nvSpPr>
        <xdr:cNvPr id="75" name="円/楕円 74"/>
        <xdr:cNvSpPr/>
      </xdr:nvSpPr>
      <xdr:spPr bwMode="auto">
        <a:xfrm>
          <a:off x="4254500" y="271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37602</xdr:rowOff>
    </xdr:from>
    <xdr:ext cx="762000" cy="259045"/>
    <xdr:sp macro="" textlink="">
      <xdr:nvSpPr>
        <xdr:cNvPr id="76" name="テキスト ボックス 75"/>
        <xdr:cNvSpPr txBox="1"/>
      </xdr:nvSpPr>
      <xdr:spPr>
        <a:xfrm>
          <a:off x="3924300" y="24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65,813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5312</xdr:rowOff>
    </xdr:from>
    <xdr:to>
      <xdr:col>3</xdr:col>
      <xdr:colOff>257175</xdr:colOff>
      <xdr:row>15</xdr:row>
      <xdr:rowOff>106912</xdr:rowOff>
    </xdr:to>
    <xdr:sp macro="" textlink="">
      <xdr:nvSpPr>
        <xdr:cNvPr id="77" name="円/楕円 76"/>
        <xdr:cNvSpPr/>
      </xdr:nvSpPr>
      <xdr:spPr bwMode="auto">
        <a:xfrm>
          <a:off x="3556000" y="262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117089</xdr:rowOff>
    </xdr:from>
    <xdr:ext cx="762000" cy="259045"/>
    <xdr:sp macro="" textlink="">
      <xdr:nvSpPr>
        <xdr:cNvPr id="78" name="テキスト ボックス 77"/>
        <xdr:cNvSpPr txBox="1"/>
      </xdr:nvSpPr>
      <xdr:spPr>
        <a:xfrm>
          <a:off x="3225800" y="23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68,629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92637</xdr:rowOff>
    </xdr:from>
    <xdr:to>
      <xdr:col>2</xdr:col>
      <xdr:colOff>692150</xdr:colOff>
      <xdr:row>15</xdr:row>
      <xdr:rowOff>22787</xdr:rowOff>
    </xdr:to>
    <xdr:sp macro="" textlink="">
      <xdr:nvSpPr>
        <xdr:cNvPr id="79" name="円/楕円 78"/>
        <xdr:cNvSpPr/>
      </xdr:nvSpPr>
      <xdr:spPr bwMode="auto">
        <a:xfrm>
          <a:off x="2857500" y="2540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32964</xdr:rowOff>
    </xdr:from>
    <xdr:ext cx="762000" cy="259045"/>
    <xdr:sp macro="" textlink="">
      <xdr:nvSpPr>
        <xdr:cNvPr id="80" name="テキスト ボックス 79"/>
        <xdr:cNvSpPr txBox="1"/>
      </xdr:nvSpPr>
      <xdr:spPr>
        <a:xfrm>
          <a:off x="2527300" y="230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26301</xdr:rowOff>
    </xdr:from>
    <xdr:to>
      <xdr:col>4</xdr:col>
      <xdr:colOff>1117600</xdr:colOff>
      <xdr:row>35</xdr:row>
      <xdr:rowOff>87452</xdr:rowOff>
    </xdr:to>
    <xdr:cxnSp macro="">
      <xdr:nvCxnSpPr>
        <xdr:cNvPr id="113" name="直線コネクタ 112"/>
        <xdr:cNvCxnSpPr/>
      </xdr:nvCxnSpPr>
      <xdr:spPr bwMode="auto">
        <a:xfrm flipV="1">
          <a:off x="5003800" y="6636651"/>
          <a:ext cx="6477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109275</xdr:rowOff>
    </xdr:from>
    <xdr:ext cx="762000" cy="259045"/>
    <xdr:sp macro="" textlink="">
      <xdr:nvSpPr>
        <xdr:cNvPr id="114" name="人口1人当たり決算額の推移平均値テキスト445"/>
        <xdr:cNvSpPr txBox="1"/>
      </xdr:nvSpPr>
      <xdr:spPr>
        <a:xfrm>
          <a:off x="5740400" y="67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285267</xdr:rowOff>
    </xdr:from>
    <xdr:to>
      <xdr:col>4</xdr:col>
      <xdr:colOff>469900</xdr:colOff>
      <xdr:row>35</xdr:row>
      <xdr:rowOff>87452</xdr:rowOff>
    </xdr:to>
    <xdr:cxnSp macro="">
      <xdr:nvCxnSpPr>
        <xdr:cNvPr id="116" name="直線コネクタ 115"/>
        <xdr:cNvCxnSpPr/>
      </xdr:nvCxnSpPr>
      <xdr:spPr bwMode="auto">
        <a:xfrm>
          <a:off x="4305300" y="6552717"/>
          <a:ext cx="698500" cy="145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209935</xdr:rowOff>
    </xdr:from>
    <xdr:ext cx="736600" cy="259045"/>
    <xdr:sp macro="" textlink="">
      <xdr:nvSpPr>
        <xdr:cNvPr id="118" name="テキスト ボックス 117"/>
        <xdr:cNvSpPr txBox="1"/>
      </xdr:nvSpPr>
      <xdr:spPr>
        <a:xfrm>
          <a:off x="4622800" y="682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227660</xdr:rowOff>
    </xdr:from>
    <xdr:to>
      <xdr:col>3</xdr:col>
      <xdr:colOff>904875</xdr:colOff>
      <xdr:row>34</xdr:row>
      <xdr:rowOff>285267</xdr:rowOff>
    </xdr:to>
    <xdr:cxnSp macro="">
      <xdr:nvCxnSpPr>
        <xdr:cNvPr id="119" name="直線コネクタ 118"/>
        <xdr:cNvCxnSpPr/>
      </xdr:nvCxnSpPr>
      <xdr:spPr bwMode="auto">
        <a:xfrm>
          <a:off x="3606800" y="6495110"/>
          <a:ext cx="6985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128668</xdr:rowOff>
    </xdr:from>
    <xdr:ext cx="762000" cy="259045"/>
    <xdr:sp macro="" textlink="">
      <xdr:nvSpPr>
        <xdr:cNvPr id="121" name="テキスト ボックス 120"/>
        <xdr:cNvSpPr txBox="1"/>
      </xdr:nvSpPr>
      <xdr:spPr>
        <a:xfrm>
          <a:off x="3924300" y="6739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170510</xdr:rowOff>
    </xdr:from>
    <xdr:to>
      <xdr:col>3</xdr:col>
      <xdr:colOff>206375</xdr:colOff>
      <xdr:row>34</xdr:row>
      <xdr:rowOff>227660</xdr:rowOff>
    </xdr:to>
    <xdr:cxnSp macro="">
      <xdr:nvCxnSpPr>
        <xdr:cNvPr id="122" name="直線コネクタ 121"/>
        <xdr:cNvCxnSpPr/>
      </xdr:nvCxnSpPr>
      <xdr:spPr bwMode="auto">
        <a:xfrm>
          <a:off x="2908300" y="6437960"/>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94569</xdr:rowOff>
    </xdr:from>
    <xdr:ext cx="762000" cy="259045"/>
    <xdr:sp macro="" textlink="">
      <xdr:nvSpPr>
        <xdr:cNvPr id="124" name="テキスト ボックス 123"/>
        <xdr:cNvSpPr txBox="1"/>
      </xdr:nvSpPr>
      <xdr:spPr>
        <a:xfrm>
          <a:off x="3225800" y="670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81539</xdr:rowOff>
    </xdr:from>
    <xdr:ext cx="762000" cy="259045"/>
    <xdr:sp macro="" textlink="">
      <xdr:nvSpPr>
        <xdr:cNvPr id="126" name="テキスト ボックス 125"/>
        <xdr:cNvSpPr txBox="1"/>
      </xdr:nvSpPr>
      <xdr:spPr>
        <a:xfrm>
          <a:off x="2527300" y="669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318401</xdr:rowOff>
    </xdr:from>
    <xdr:to>
      <xdr:col>5</xdr:col>
      <xdr:colOff>34925</xdr:colOff>
      <xdr:row>35</xdr:row>
      <xdr:rowOff>77101</xdr:rowOff>
    </xdr:to>
    <xdr:sp macro="" textlink="">
      <xdr:nvSpPr>
        <xdr:cNvPr id="132" name="円/楕円 131"/>
        <xdr:cNvSpPr/>
      </xdr:nvSpPr>
      <xdr:spPr bwMode="auto">
        <a:xfrm>
          <a:off x="56007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163479</xdr:rowOff>
    </xdr:from>
    <xdr:ext cx="762000" cy="259045"/>
    <xdr:sp macro="" textlink="">
      <xdr:nvSpPr>
        <xdr:cNvPr id="133" name="人口1人当たり決算額の推移該当値テキスト445"/>
        <xdr:cNvSpPr txBox="1"/>
      </xdr:nvSpPr>
      <xdr:spPr>
        <a:xfrm>
          <a:off x="5740400" y="64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36652</xdr:rowOff>
    </xdr:from>
    <xdr:to>
      <xdr:col>4</xdr:col>
      <xdr:colOff>520700</xdr:colOff>
      <xdr:row>35</xdr:row>
      <xdr:rowOff>138252</xdr:rowOff>
    </xdr:to>
    <xdr:sp macro="" textlink="">
      <xdr:nvSpPr>
        <xdr:cNvPr id="134" name="円/楕円 133"/>
        <xdr:cNvSpPr/>
      </xdr:nvSpPr>
      <xdr:spPr bwMode="auto">
        <a:xfrm>
          <a:off x="49530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148429</xdr:rowOff>
    </xdr:from>
    <xdr:ext cx="736600" cy="259045"/>
    <xdr:sp macro="" textlink="">
      <xdr:nvSpPr>
        <xdr:cNvPr id="135" name="テキスト ボックス 134"/>
        <xdr:cNvSpPr txBox="1"/>
      </xdr:nvSpPr>
      <xdr:spPr>
        <a:xfrm>
          <a:off x="4622800" y="641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234467</xdr:rowOff>
    </xdr:from>
    <xdr:to>
      <xdr:col>3</xdr:col>
      <xdr:colOff>955675</xdr:colOff>
      <xdr:row>34</xdr:row>
      <xdr:rowOff>336068</xdr:rowOff>
    </xdr:to>
    <xdr:sp macro="" textlink="">
      <xdr:nvSpPr>
        <xdr:cNvPr id="136" name="円/楕円 135"/>
        <xdr:cNvSpPr/>
      </xdr:nvSpPr>
      <xdr:spPr bwMode="auto">
        <a:xfrm>
          <a:off x="4254500" y="650191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3344</xdr:rowOff>
    </xdr:from>
    <xdr:ext cx="762000" cy="259045"/>
    <xdr:sp macro="" textlink="">
      <xdr:nvSpPr>
        <xdr:cNvPr id="137" name="テキスト ボックス 136"/>
        <xdr:cNvSpPr txBox="1"/>
      </xdr:nvSpPr>
      <xdr:spPr>
        <a:xfrm>
          <a:off x="3924300" y="62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176860</xdr:rowOff>
    </xdr:from>
    <xdr:to>
      <xdr:col>3</xdr:col>
      <xdr:colOff>257175</xdr:colOff>
      <xdr:row>34</xdr:row>
      <xdr:rowOff>278461</xdr:rowOff>
    </xdr:to>
    <xdr:sp macro="" textlink="">
      <xdr:nvSpPr>
        <xdr:cNvPr id="138" name="円/楕円 137"/>
        <xdr:cNvSpPr/>
      </xdr:nvSpPr>
      <xdr:spPr bwMode="auto">
        <a:xfrm>
          <a:off x="3556000" y="644431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288637</xdr:rowOff>
    </xdr:from>
    <xdr:ext cx="762000" cy="259045"/>
    <xdr:sp macro="" textlink="">
      <xdr:nvSpPr>
        <xdr:cNvPr id="139" name="テキスト ボックス 138"/>
        <xdr:cNvSpPr txBox="1"/>
      </xdr:nvSpPr>
      <xdr:spPr>
        <a:xfrm>
          <a:off x="3225800" y="621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119710</xdr:rowOff>
    </xdr:from>
    <xdr:to>
      <xdr:col>2</xdr:col>
      <xdr:colOff>692150</xdr:colOff>
      <xdr:row>34</xdr:row>
      <xdr:rowOff>221310</xdr:rowOff>
    </xdr:to>
    <xdr:sp macro="" textlink="">
      <xdr:nvSpPr>
        <xdr:cNvPr id="140" name="円/楕円 139"/>
        <xdr:cNvSpPr/>
      </xdr:nvSpPr>
      <xdr:spPr bwMode="auto">
        <a:xfrm>
          <a:off x="2857500" y="6387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231487</xdr:rowOff>
    </xdr:from>
    <xdr:ext cx="762000" cy="259045"/>
    <xdr:sp macro="" textlink="">
      <xdr:nvSpPr>
        <xdr:cNvPr id="141" name="テキスト ボックス 140"/>
        <xdr:cNvSpPr txBox="1"/>
      </xdr:nvSpPr>
      <xdr:spPr>
        <a:xfrm>
          <a:off x="2527300" y="615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221</xdr:rowOff>
    </xdr:from>
    <xdr:to>
      <xdr:col>6</xdr:col>
      <xdr:colOff>511175</xdr:colOff>
      <xdr:row>36</xdr:row>
      <xdr:rowOff>40357</xdr:rowOff>
    </xdr:to>
    <xdr:cxnSp macro="">
      <xdr:nvCxnSpPr>
        <xdr:cNvPr id="63" name="直線コネクタ 62"/>
        <xdr:cNvCxnSpPr/>
      </xdr:nvCxnSpPr>
      <xdr:spPr>
        <a:xfrm flipV="1">
          <a:off x="3797300" y="6172421"/>
          <a:ext cx="838200" cy="4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40357</xdr:rowOff>
    </xdr:from>
    <xdr:to>
      <xdr:col>5</xdr:col>
      <xdr:colOff>358775</xdr:colOff>
      <xdr:row>36</xdr:row>
      <xdr:rowOff>73635</xdr:rowOff>
    </xdr:to>
    <xdr:cxnSp macro="">
      <xdr:nvCxnSpPr>
        <xdr:cNvPr id="66" name="直線コネクタ 65"/>
        <xdr:cNvCxnSpPr/>
      </xdr:nvCxnSpPr>
      <xdr:spPr>
        <a:xfrm flipV="1">
          <a:off x="2908300" y="6212557"/>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109128</xdr:rowOff>
    </xdr:from>
    <xdr:ext cx="534377" cy="259045"/>
    <xdr:sp macro="" textlink="">
      <xdr:nvSpPr>
        <xdr:cNvPr id="68" name="テキスト ボックス 67"/>
        <xdr:cNvSpPr txBox="1"/>
      </xdr:nvSpPr>
      <xdr:spPr>
        <a:xfrm>
          <a:off x="3530111" y="62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135814</xdr:rowOff>
    </xdr:from>
    <xdr:to>
      <xdr:col>4</xdr:col>
      <xdr:colOff>155575</xdr:colOff>
      <xdr:row>36</xdr:row>
      <xdr:rowOff>73635</xdr:rowOff>
    </xdr:to>
    <xdr:cxnSp macro="">
      <xdr:nvCxnSpPr>
        <xdr:cNvPr id="69" name="直線コネクタ 68"/>
        <xdr:cNvCxnSpPr/>
      </xdr:nvCxnSpPr>
      <xdr:spPr>
        <a:xfrm>
          <a:off x="2019300" y="6136564"/>
          <a:ext cx="889000" cy="10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147827</xdr:rowOff>
    </xdr:from>
    <xdr:ext cx="534377" cy="259045"/>
    <xdr:sp macro="" textlink="">
      <xdr:nvSpPr>
        <xdr:cNvPr id="71" name="テキスト ボックス 70"/>
        <xdr:cNvSpPr txBox="1"/>
      </xdr:nvSpPr>
      <xdr:spPr>
        <a:xfrm>
          <a:off x="2641111" y="63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135814</xdr:rowOff>
    </xdr:from>
    <xdr:to>
      <xdr:col>2</xdr:col>
      <xdr:colOff>638175</xdr:colOff>
      <xdr:row>35</xdr:row>
      <xdr:rowOff>140353</xdr:rowOff>
    </xdr:to>
    <xdr:cxnSp macro="">
      <xdr:nvCxnSpPr>
        <xdr:cNvPr id="72" name="直線コネクタ 71"/>
        <xdr:cNvCxnSpPr/>
      </xdr:nvCxnSpPr>
      <xdr:spPr>
        <a:xfrm flipV="1">
          <a:off x="1130300" y="6136564"/>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78888</xdr:rowOff>
    </xdr:from>
    <xdr:ext cx="534377" cy="259045"/>
    <xdr:sp macro="" textlink="">
      <xdr:nvSpPr>
        <xdr:cNvPr id="74" name="テキスト ボックス 73"/>
        <xdr:cNvSpPr txBox="1"/>
      </xdr:nvSpPr>
      <xdr:spPr>
        <a:xfrm>
          <a:off x="1752111" y="625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120871</xdr:rowOff>
    </xdr:from>
    <xdr:to>
      <xdr:col>6</xdr:col>
      <xdr:colOff>561975</xdr:colOff>
      <xdr:row>36</xdr:row>
      <xdr:rowOff>51021</xdr:rowOff>
    </xdr:to>
    <xdr:sp macro="" textlink="">
      <xdr:nvSpPr>
        <xdr:cNvPr id="82" name="円/楕円 81"/>
        <xdr:cNvSpPr/>
      </xdr:nvSpPr>
      <xdr:spPr>
        <a:xfrm>
          <a:off x="4584700" y="61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143748</xdr:rowOff>
    </xdr:from>
    <xdr:ext cx="534377" cy="259045"/>
    <xdr:sp macro="" textlink="">
      <xdr:nvSpPr>
        <xdr:cNvPr id="83" name="人件費該当値テキスト"/>
        <xdr:cNvSpPr txBox="1"/>
      </xdr:nvSpPr>
      <xdr:spPr>
        <a:xfrm>
          <a:off x="4686300" y="59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161007</xdr:rowOff>
    </xdr:from>
    <xdr:to>
      <xdr:col>5</xdr:col>
      <xdr:colOff>409575</xdr:colOff>
      <xdr:row>36</xdr:row>
      <xdr:rowOff>91157</xdr:rowOff>
    </xdr:to>
    <xdr:sp macro="" textlink="">
      <xdr:nvSpPr>
        <xdr:cNvPr id="84" name="円/楕円 83"/>
        <xdr:cNvSpPr/>
      </xdr:nvSpPr>
      <xdr:spPr>
        <a:xfrm>
          <a:off x="3746500" y="61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107684</xdr:rowOff>
    </xdr:from>
    <xdr:ext cx="534377" cy="259045"/>
    <xdr:sp macro="" textlink="">
      <xdr:nvSpPr>
        <xdr:cNvPr id="85" name="テキスト ボックス 84"/>
        <xdr:cNvSpPr txBox="1"/>
      </xdr:nvSpPr>
      <xdr:spPr>
        <a:xfrm>
          <a:off x="3530111" y="59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22835</xdr:rowOff>
    </xdr:from>
    <xdr:to>
      <xdr:col>4</xdr:col>
      <xdr:colOff>206375</xdr:colOff>
      <xdr:row>36</xdr:row>
      <xdr:rowOff>124435</xdr:rowOff>
    </xdr:to>
    <xdr:sp macro="" textlink="">
      <xdr:nvSpPr>
        <xdr:cNvPr id="86" name="円/楕円 85"/>
        <xdr:cNvSpPr/>
      </xdr:nvSpPr>
      <xdr:spPr>
        <a:xfrm>
          <a:off x="2857500" y="61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140962</xdr:rowOff>
    </xdr:from>
    <xdr:ext cx="534377" cy="259045"/>
    <xdr:sp macro="" textlink="">
      <xdr:nvSpPr>
        <xdr:cNvPr id="87" name="テキスト ボックス 86"/>
        <xdr:cNvSpPr txBox="1"/>
      </xdr:nvSpPr>
      <xdr:spPr>
        <a:xfrm>
          <a:off x="2641111" y="59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85014</xdr:rowOff>
    </xdr:from>
    <xdr:to>
      <xdr:col>3</xdr:col>
      <xdr:colOff>3175</xdr:colOff>
      <xdr:row>36</xdr:row>
      <xdr:rowOff>15164</xdr:rowOff>
    </xdr:to>
    <xdr:sp macro="" textlink="">
      <xdr:nvSpPr>
        <xdr:cNvPr id="88" name="円/楕円 87"/>
        <xdr:cNvSpPr/>
      </xdr:nvSpPr>
      <xdr:spPr>
        <a:xfrm>
          <a:off x="1968500" y="60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31691</xdr:rowOff>
    </xdr:from>
    <xdr:ext cx="534377" cy="259045"/>
    <xdr:sp macro="" textlink="">
      <xdr:nvSpPr>
        <xdr:cNvPr id="89" name="テキスト ボックス 88"/>
        <xdr:cNvSpPr txBox="1"/>
      </xdr:nvSpPr>
      <xdr:spPr>
        <a:xfrm>
          <a:off x="1752111" y="586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89553</xdr:rowOff>
    </xdr:from>
    <xdr:to>
      <xdr:col>1</xdr:col>
      <xdr:colOff>485775</xdr:colOff>
      <xdr:row>36</xdr:row>
      <xdr:rowOff>19703</xdr:rowOff>
    </xdr:to>
    <xdr:sp macro="" textlink="">
      <xdr:nvSpPr>
        <xdr:cNvPr id="90" name="円/楕円 89"/>
        <xdr:cNvSpPr/>
      </xdr:nvSpPr>
      <xdr:spPr>
        <a:xfrm>
          <a:off x="1079500" y="6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10830</xdr:rowOff>
    </xdr:from>
    <xdr:ext cx="534377" cy="259045"/>
    <xdr:sp macro="" textlink="">
      <xdr:nvSpPr>
        <xdr:cNvPr id="91" name="テキスト ボックス 90"/>
        <xdr:cNvSpPr txBox="1"/>
      </xdr:nvSpPr>
      <xdr:spPr>
        <a:xfrm>
          <a:off x="863111" y="618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102667</xdr:rowOff>
    </xdr:from>
    <xdr:to>
      <xdr:col>6</xdr:col>
      <xdr:colOff>511175</xdr:colOff>
      <xdr:row>59</xdr:row>
      <xdr:rowOff>9284</xdr:rowOff>
    </xdr:to>
    <xdr:cxnSp macro="">
      <xdr:nvCxnSpPr>
        <xdr:cNvPr id="121" name="直線コネクタ 120"/>
        <xdr:cNvCxnSpPr/>
      </xdr:nvCxnSpPr>
      <xdr:spPr>
        <a:xfrm flipV="1">
          <a:off x="3797300" y="10046767"/>
          <a:ext cx="8382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9284</xdr:rowOff>
    </xdr:from>
    <xdr:to>
      <xdr:col>5</xdr:col>
      <xdr:colOff>358775</xdr:colOff>
      <xdr:row>59</xdr:row>
      <xdr:rowOff>72568</xdr:rowOff>
    </xdr:to>
    <xdr:cxnSp macro="">
      <xdr:nvCxnSpPr>
        <xdr:cNvPr id="124" name="直線コネクタ 123"/>
        <xdr:cNvCxnSpPr/>
      </xdr:nvCxnSpPr>
      <xdr:spPr>
        <a:xfrm flipV="1">
          <a:off x="2908300" y="10124834"/>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72568</xdr:rowOff>
    </xdr:from>
    <xdr:to>
      <xdr:col>4</xdr:col>
      <xdr:colOff>155575</xdr:colOff>
      <xdr:row>59</xdr:row>
      <xdr:rowOff>124498</xdr:rowOff>
    </xdr:to>
    <xdr:cxnSp macro="">
      <xdr:nvCxnSpPr>
        <xdr:cNvPr id="127" name="直線コネクタ 126"/>
        <xdr:cNvCxnSpPr/>
      </xdr:nvCxnSpPr>
      <xdr:spPr>
        <a:xfrm flipV="1">
          <a:off x="2019300" y="10188118"/>
          <a:ext cx="8890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91922</xdr:rowOff>
    </xdr:from>
    <xdr:to>
      <xdr:col>2</xdr:col>
      <xdr:colOff>638175</xdr:colOff>
      <xdr:row>59</xdr:row>
      <xdr:rowOff>124498</xdr:rowOff>
    </xdr:to>
    <xdr:cxnSp macro="">
      <xdr:nvCxnSpPr>
        <xdr:cNvPr id="130" name="直線コネクタ 129"/>
        <xdr:cNvCxnSpPr/>
      </xdr:nvCxnSpPr>
      <xdr:spPr>
        <a:xfrm>
          <a:off x="1130300" y="10207472"/>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51867</xdr:rowOff>
    </xdr:from>
    <xdr:to>
      <xdr:col>6</xdr:col>
      <xdr:colOff>561975</xdr:colOff>
      <xdr:row>58</xdr:row>
      <xdr:rowOff>153467</xdr:rowOff>
    </xdr:to>
    <xdr:sp macro="" textlink="">
      <xdr:nvSpPr>
        <xdr:cNvPr id="140" name="円/楕円 139"/>
        <xdr:cNvSpPr/>
      </xdr:nvSpPr>
      <xdr:spPr>
        <a:xfrm>
          <a:off x="45847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138244</xdr:rowOff>
    </xdr:from>
    <xdr:ext cx="534377" cy="259045"/>
    <xdr:sp macro="" textlink="">
      <xdr:nvSpPr>
        <xdr:cNvPr id="141" name="物件費該当値テキスト"/>
        <xdr:cNvSpPr txBox="1"/>
      </xdr:nvSpPr>
      <xdr:spPr>
        <a:xfrm>
          <a:off x="4686300" y="99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129934</xdr:rowOff>
    </xdr:from>
    <xdr:to>
      <xdr:col>5</xdr:col>
      <xdr:colOff>409575</xdr:colOff>
      <xdr:row>59</xdr:row>
      <xdr:rowOff>60084</xdr:rowOff>
    </xdr:to>
    <xdr:sp macro="" textlink="">
      <xdr:nvSpPr>
        <xdr:cNvPr id="142" name="円/楕円 141"/>
        <xdr:cNvSpPr/>
      </xdr:nvSpPr>
      <xdr:spPr>
        <a:xfrm>
          <a:off x="3746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51211</xdr:rowOff>
    </xdr:from>
    <xdr:ext cx="534377" cy="259045"/>
    <xdr:sp macro="" textlink="">
      <xdr:nvSpPr>
        <xdr:cNvPr id="143" name="テキスト ボックス 142"/>
        <xdr:cNvSpPr txBox="1"/>
      </xdr:nvSpPr>
      <xdr:spPr>
        <a:xfrm>
          <a:off x="3530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21768</xdr:rowOff>
    </xdr:from>
    <xdr:to>
      <xdr:col>4</xdr:col>
      <xdr:colOff>206375</xdr:colOff>
      <xdr:row>59</xdr:row>
      <xdr:rowOff>123368</xdr:rowOff>
    </xdr:to>
    <xdr:sp macro="" textlink="">
      <xdr:nvSpPr>
        <xdr:cNvPr id="144" name="円/楕円 143"/>
        <xdr:cNvSpPr/>
      </xdr:nvSpPr>
      <xdr:spPr>
        <a:xfrm>
          <a:off x="2857500" y="101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114495</xdr:rowOff>
    </xdr:from>
    <xdr:ext cx="534377" cy="259045"/>
    <xdr:sp macro="" textlink="">
      <xdr:nvSpPr>
        <xdr:cNvPr id="145" name="テキスト ボックス 144"/>
        <xdr:cNvSpPr txBox="1"/>
      </xdr:nvSpPr>
      <xdr:spPr>
        <a:xfrm>
          <a:off x="2641111" y="102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29,262</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73698</xdr:rowOff>
    </xdr:from>
    <xdr:to>
      <xdr:col>3</xdr:col>
      <xdr:colOff>3175</xdr:colOff>
      <xdr:row>60</xdr:row>
      <xdr:rowOff>3848</xdr:rowOff>
    </xdr:to>
    <xdr:sp macro="" textlink="">
      <xdr:nvSpPr>
        <xdr:cNvPr id="146" name="円/楕円 145"/>
        <xdr:cNvSpPr/>
      </xdr:nvSpPr>
      <xdr:spPr>
        <a:xfrm>
          <a:off x="1968500" y="101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166425</xdr:rowOff>
    </xdr:from>
    <xdr:ext cx="534377" cy="259045"/>
    <xdr:sp macro="" textlink="">
      <xdr:nvSpPr>
        <xdr:cNvPr id="147" name="テキスト ボックス 146"/>
        <xdr:cNvSpPr txBox="1"/>
      </xdr:nvSpPr>
      <xdr:spPr>
        <a:xfrm>
          <a:off x="1752111" y="1028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41122</xdr:rowOff>
    </xdr:from>
    <xdr:to>
      <xdr:col>1</xdr:col>
      <xdr:colOff>485775</xdr:colOff>
      <xdr:row>59</xdr:row>
      <xdr:rowOff>142722</xdr:rowOff>
    </xdr:to>
    <xdr:sp macro="" textlink="">
      <xdr:nvSpPr>
        <xdr:cNvPr id="148" name="円/楕円 147"/>
        <xdr:cNvSpPr/>
      </xdr:nvSpPr>
      <xdr:spPr>
        <a:xfrm>
          <a:off x="10795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133849</xdr:rowOff>
    </xdr:from>
    <xdr:ext cx="534377" cy="259045"/>
    <xdr:sp macro="" textlink="">
      <xdr:nvSpPr>
        <xdr:cNvPr id="149" name="テキスト ボックス 148"/>
        <xdr:cNvSpPr txBox="1"/>
      </xdr:nvSpPr>
      <xdr:spPr>
        <a:xfrm>
          <a:off x="863111" y="1024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155885</xdr:rowOff>
    </xdr:from>
    <xdr:to>
      <xdr:col>6</xdr:col>
      <xdr:colOff>511175</xdr:colOff>
      <xdr:row>77</xdr:row>
      <xdr:rowOff>26132</xdr:rowOff>
    </xdr:to>
    <xdr:cxnSp macro="">
      <xdr:nvCxnSpPr>
        <xdr:cNvPr id="176" name="直線コネクタ 175"/>
        <xdr:cNvCxnSpPr/>
      </xdr:nvCxnSpPr>
      <xdr:spPr>
        <a:xfrm>
          <a:off x="3797300" y="13186085"/>
          <a:ext cx="8382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93614</xdr:rowOff>
    </xdr:from>
    <xdr:to>
      <xdr:col>5</xdr:col>
      <xdr:colOff>358775</xdr:colOff>
      <xdr:row>76</xdr:row>
      <xdr:rowOff>155885</xdr:rowOff>
    </xdr:to>
    <xdr:cxnSp macro="">
      <xdr:nvCxnSpPr>
        <xdr:cNvPr id="179" name="直線コネクタ 178"/>
        <xdr:cNvCxnSpPr/>
      </xdr:nvCxnSpPr>
      <xdr:spPr>
        <a:xfrm>
          <a:off x="2908300" y="13123814"/>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93614</xdr:rowOff>
    </xdr:from>
    <xdr:to>
      <xdr:col>4</xdr:col>
      <xdr:colOff>155575</xdr:colOff>
      <xdr:row>77</xdr:row>
      <xdr:rowOff>2174</xdr:rowOff>
    </xdr:to>
    <xdr:cxnSp macro="">
      <xdr:nvCxnSpPr>
        <xdr:cNvPr id="182" name="直線コネクタ 181"/>
        <xdr:cNvCxnSpPr/>
      </xdr:nvCxnSpPr>
      <xdr:spPr>
        <a:xfrm flipV="1">
          <a:off x="2019300" y="13123814"/>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2174</xdr:rowOff>
    </xdr:from>
    <xdr:to>
      <xdr:col>2</xdr:col>
      <xdr:colOff>638175</xdr:colOff>
      <xdr:row>77</xdr:row>
      <xdr:rowOff>7294</xdr:rowOff>
    </xdr:to>
    <xdr:cxnSp macro="">
      <xdr:nvCxnSpPr>
        <xdr:cNvPr id="185" name="直線コネクタ 184"/>
        <xdr:cNvCxnSpPr/>
      </xdr:nvCxnSpPr>
      <xdr:spPr>
        <a:xfrm flipV="1">
          <a:off x="1130300" y="13203824"/>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146782</xdr:rowOff>
    </xdr:from>
    <xdr:to>
      <xdr:col>6</xdr:col>
      <xdr:colOff>561975</xdr:colOff>
      <xdr:row>77</xdr:row>
      <xdr:rowOff>76932</xdr:rowOff>
    </xdr:to>
    <xdr:sp macro="" textlink="">
      <xdr:nvSpPr>
        <xdr:cNvPr id="195" name="円/楕円 194"/>
        <xdr:cNvSpPr/>
      </xdr:nvSpPr>
      <xdr:spPr>
        <a:xfrm>
          <a:off x="4584700" y="1317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125209</xdr:rowOff>
    </xdr:from>
    <xdr:ext cx="469744" cy="259045"/>
    <xdr:sp macro="" textlink="">
      <xdr:nvSpPr>
        <xdr:cNvPr id="196" name="維持補修費該当値テキスト"/>
        <xdr:cNvSpPr txBox="1"/>
      </xdr:nvSpPr>
      <xdr:spPr>
        <a:xfrm>
          <a:off x="4686300" y="131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105085</xdr:rowOff>
    </xdr:from>
    <xdr:to>
      <xdr:col>5</xdr:col>
      <xdr:colOff>409575</xdr:colOff>
      <xdr:row>77</xdr:row>
      <xdr:rowOff>35235</xdr:rowOff>
    </xdr:to>
    <xdr:sp macro="" textlink="">
      <xdr:nvSpPr>
        <xdr:cNvPr id="197" name="円/楕円 196"/>
        <xdr:cNvSpPr/>
      </xdr:nvSpPr>
      <xdr:spPr>
        <a:xfrm>
          <a:off x="3746500" y="131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26362</xdr:rowOff>
    </xdr:from>
    <xdr:ext cx="469744" cy="259045"/>
    <xdr:sp macro="" textlink="">
      <xdr:nvSpPr>
        <xdr:cNvPr id="198" name="テキスト ボックス 197"/>
        <xdr:cNvSpPr txBox="1"/>
      </xdr:nvSpPr>
      <xdr:spPr>
        <a:xfrm>
          <a:off x="3562427" y="132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42814</xdr:rowOff>
    </xdr:from>
    <xdr:to>
      <xdr:col>4</xdr:col>
      <xdr:colOff>206375</xdr:colOff>
      <xdr:row>76</xdr:row>
      <xdr:rowOff>144414</xdr:rowOff>
    </xdr:to>
    <xdr:sp macro="" textlink="">
      <xdr:nvSpPr>
        <xdr:cNvPr id="199" name="円/楕円 198"/>
        <xdr:cNvSpPr/>
      </xdr:nvSpPr>
      <xdr:spPr>
        <a:xfrm>
          <a:off x="2857500" y="130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160941</xdr:rowOff>
    </xdr:from>
    <xdr:ext cx="469744" cy="259045"/>
    <xdr:sp macro="" textlink="">
      <xdr:nvSpPr>
        <xdr:cNvPr id="200" name="テキスト ボックス 199"/>
        <xdr:cNvSpPr txBox="1"/>
      </xdr:nvSpPr>
      <xdr:spPr>
        <a:xfrm>
          <a:off x="2673427" y="128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122824</xdr:rowOff>
    </xdr:from>
    <xdr:to>
      <xdr:col>3</xdr:col>
      <xdr:colOff>3175</xdr:colOff>
      <xdr:row>77</xdr:row>
      <xdr:rowOff>52974</xdr:rowOff>
    </xdr:to>
    <xdr:sp macro="" textlink="">
      <xdr:nvSpPr>
        <xdr:cNvPr id="201" name="円/楕円 200"/>
        <xdr:cNvSpPr/>
      </xdr:nvSpPr>
      <xdr:spPr>
        <a:xfrm>
          <a:off x="1968500" y="131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44101</xdr:rowOff>
    </xdr:from>
    <xdr:ext cx="469744" cy="259045"/>
    <xdr:sp macro="" textlink="">
      <xdr:nvSpPr>
        <xdr:cNvPr id="202" name="テキスト ボックス 201"/>
        <xdr:cNvSpPr txBox="1"/>
      </xdr:nvSpPr>
      <xdr:spPr>
        <a:xfrm>
          <a:off x="1784427" y="132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127944</xdr:rowOff>
    </xdr:from>
    <xdr:to>
      <xdr:col>1</xdr:col>
      <xdr:colOff>485775</xdr:colOff>
      <xdr:row>77</xdr:row>
      <xdr:rowOff>58094</xdr:rowOff>
    </xdr:to>
    <xdr:sp macro="" textlink="">
      <xdr:nvSpPr>
        <xdr:cNvPr id="203" name="円/楕円 202"/>
        <xdr:cNvSpPr/>
      </xdr:nvSpPr>
      <xdr:spPr>
        <a:xfrm>
          <a:off x="1079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49221</xdr:rowOff>
    </xdr:from>
    <xdr:ext cx="469744" cy="259045"/>
    <xdr:sp macro="" textlink="">
      <xdr:nvSpPr>
        <xdr:cNvPr id="204" name="テキスト ボックス 203"/>
        <xdr:cNvSpPr txBox="1"/>
      </xdr:nvSpPr>
      <xdr:spPr>
        <a:xfrm>
          <a:off x="895427" y="1325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143106</xdr:rowOff>
    </xdr:from>
    <xdr:to>
      <xdr:col>6</xdr:col>
      <xdr:colOff>511175</xdr:colOff>
      <xdr:row>94</xdr:row>
      <xdr:rowOff>35092</xdr:rowOff>
    </xdr:to>
    <xdr:cxnSp macro="">
      <xdr:nvCxnSpPr>
        <xdr:cNvPr id="232" name="直線コネクタ 231"/>
        <xdr:cNvCxnSpPr/>
      </xdr:nvCxnSpPr>
      <xdr:spPr>
        <a:xfrm flipV="1">
          <a:off x="3797300" y="16087956"/>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123243</xdr:rowOff>
    </xdr:from>
    <xdr:ext cx="534377" cy="259045"/>
    <xdr:sp macro="" textlink="">
      <xdr:nvSpPr>
        <xdr:cNvPr id="233" name="扶助費平均値テキスト"/>
        <xdr:cNvSpPr txBox="1"/>
      </xdr:nvSpPr>
      <xdr:spPr>
        <a:xfrm>
          <a:off x="4686300" y="16239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35092</xdr:rowOff>
    </xdr:from>
    <xdr:to>
      <xdr:col>5</xdr:col>
      <xdr:colOff>358775</xdr:colOff>
      <xdr:row>94</xdr:row>
      <xdr:rowOff>149439</xdr:rowOff>
    </xdr:to>
    <xdr:cxnSp macro="">
      <xdr:nvCxnSpPr>
        <xdr:cNvPr id="235" name="直線コネクタ 234"/>
        <xdr:cNvCxnSpPr/>
      </xdr:nvCxnSpPr>
      <xdr:spPr>
        <a:xfrm flipV="1">
          <a:off x="2908300" y="16151392"/>
          <a:ext cx="889000" cy="11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144457</xdr:rowOff>
    </xdr:from>
    <xdr:ext cx="534377" cy="259045"/>
    <xdr:sp macro="" textlink="">
      <xdr:nvSpPr>
        <xdr:cNvPr id="237" name="テキスト ボックス 236"/>
        <xdr:cNvSpPr txBox="1"/>
      </xdr:nvSpPr>
      <xdr:spPr>
        <a:xfrm>
          <a:off x="3530111" y="1643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149439</xdr:rowOff>
    </xdr:from>
    <xdr:to>
      <xdr:col>4</xdr:col>
      <xdr:colOff>155575</xdr:colOff>
      <xdr:row>95</xdr:row>
      <xdr:rowOff>208</xdr:rowOff>
    </xdr:to>
    <xdr:cxnSp macro="">
      <xdr:nvCxnSpPr>
        <xdr:cNvPr id="238" name="直線コネクタ 237"/>
        <xdr:cNvCxnSpPr/>
      </xdr:nvCxnSpPr>
      <xdr:spPr>
        <a:xfrm flipV="1">
          <a:off x="2019300" y="16265739"/>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89318</xdr:rowOff>
    </xdr:from>
    <xdr:ext cx="534377" cy="259045"/>
    <xdr:sp macro="" textlink="">
      <xdr:nvSpPr>
        <xdr:cNvPr id="240" name="テキスト ボックス 239"/>
        <xdr:cNvSpPr txBox="1"/>
      </xdr:nvSpPr>
      <xdr:spPr>
        <a:xfrm>
          <a:off x="2641111" y="165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208</xdr:rowOff>
    </xdr:from>
    <xdr:to>
      <xdr:col>2</xdr:col>
      <xdr:colOff>638175</xdr:colOff>
      <xdr:row>95</xdr:row>
      <xdr:rowOff>46157</xdr:rowOff>
    </xdr:to>
    <xdr:cxnSp macro="">
      <xdr:nvCxnSpPr>
        <xdr:cNvPr id="241" name="直線コネクタ 240"/>
        <xdr:cNvCxnSpPr/>
      </xdr:nvCxnSpPr>
      <xdr:spPr>
        <a:xfrm flipV="1">
          <a:off x="1130300" y="16287958"/>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126077</xdr:rowOff>
    </xdr:from>
    <xdr:ext cx="534377" cy="259045"/>
    <xdr:sp macro="" textlink="">
      <xdr:nvSpPr>
        <xdr:cNvPr id="243" name="テキスト ボックス 242"/>
        <xdr:cNvSpPr txBox="1"/>
      </xdr:nvSpPr>
      <xdr:spPr>
        <a:xfrm>
          <a:off x="1752111" y="165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123860</xdr:rowOff>
    </xdr:from>
    <xdr:ext cx="534377" cy="259045"/>
    <xdr:sp macro="" textlink="">
      <xdr:nvSpPr>
        <xdr:cNvPr id="245" name="テキスト ボックス 244"/>
        <xdr:cNvSpPr txBox="1"/>
      </xdr:nvSpPr>
      <xdr:spPr>
        <a:xfrm>
          <a:off x="863111" y="165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92306</xdr:rowOff>
    </xdr:from>
    <xdr:to>
      <xdr:col>6</xdr:col>
      <xdr:colOff>561975</xdr:colOff>
      <xdr:row>94</xdr:row>
      <xdr:rowOff>22456</xdr:rowOff>
    </xdr:to>
    <xdr:sp macro="" textlink="">
      <xdr:nvSpPr>
        <xdr:cNvPr id="251" name="円/楕円 250"/>
        <xdr:cNvSpPr/>
      </xdr:nvSpPr>
      <xdr:spPr>
        <a:xfrm>
          <a:off x="4584700" y="160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115183</xdr:rowOff>
    </xdr:from>
    <xdr:ext cx="534377" cy="259045"/>
    <xdr:sp macro="" textlink="">
      <xdr:nvSpPr>
        <xdr:cNvPr id="252" name="扶助費該当値テキスト"/>
        <xdr:cNvSpPr txBox="1"/>
      </xdr:nvSpPr>
      <xdr:spPr>
        <a:xfrm>
          <a:off x="4686300" y="158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97,351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155742</xdr:rowOff>
    </xdr:from>
    <xdr:to>
      <xdr:col>5</xdr:col>
      <xdr:colOff>409575</xdr:colOff>
      <xdr:row>94</xdr:row>
      <xdr:rowOff>85892</xdr:rowOff>
    </xdr:to>
    <xdr:sp macro="" textlink="">
      <xdr:nvSpPr>
        <xdr:cNvPr id="253" name="円/楕円 252"/>
        <xdr:cNvSpPr/>
      </xdr:nvSpPr>
      <xdr:spPr>
        <a:xfrm>
          <a:off x="3746500" y="1610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102419</xdr:rowOff>
    </xdr:from>
    <xdr:ext cx="534377" cy="259045"/>
    <xdr:sp macro="" textlink="">
      <xdr:nvSpPr>
        <xdr:cNvPr id="254" name="テキスト ボックス 253"/>
        <xdr:cNvSpPr txBox="1"/>
      </xdr:nvSpPr>
      <xdr:spPr>
        <a:xfrm>
          <a:off x="3530111" y="158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94,576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98639</xdr:rowOff>
    </xdr:from>
    <xdr:to>
      <xdr:col>4</xdr:col>
      <xdr:colOff>206375</xdr:colOff>
      <xdr:row>95</xdr:row>
      <xdr:rowOff>28789</xdr:rowOff>
    </xdr:to>
    <xdr:sp macro="" textlink="">
      <xdr:nvSpPr>
        <xdr:cNvPr id="255" name="円/楕円 254"/>
        <xdr:cNvSpPr/>
      </xdr:nvSpPr>
      <xdr:spPr>
        <a:xfrm>
          <a:off x="2857500" y="162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45316</xdr:rowOff>
    </xdr:from>
    <xdr:ext cx="534377" cy="259045"/>
    <xdr:sp macro="" textlink="">
      <xdr:nvSpPr>
        <xdr:cNvPr id="256" name="テキスト ボックス 255"/>
        <xdr:cNvSpPr txBox="1"/>
      </xdr:nvSpPr>
      <xdr:spPr>
        <a:xfrm>
          <a:off x="2641111" y="159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89,574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120858</xdr:rowOff>
    </xdr:from>
    <xdr:to>
      <xdr:col>3</xdr:col>
      <xdr:colOff>3175</xdr:colOff>
      <xdr:row>95</xdr:row>
      <xdr:rowOff>51008</xdr:rowOff>
    </xdr:to>
    <xdr:sp macro="" textlink="">
      <xdr:nvSpPr>
        <xdr:cNvPr id="257" name="円/楕円 256"/>
        <xdr:cNvSpPr/>
      </xdr:nvSpPr>
      <xdr:spPr>
        <a:xfrm>
          <a:off x="1968500" y="162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67535</xdr:rowOff>
    </xdr:from>
    <xdr:ext cx="534377" cy="259045"/>
    <xdr:sp macro="" textlink="">
      <xdr:nvSpPr>
        <xdr:cNvPr id="258" name="テキスト ボックス 257"/>
        <xdr:cNvSpPr txBox="1"/>
      </xdr:nvSpPr>
      <xdr:spPr>
        <a:xfrm>
          <a:off x="1752111" y="1601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166807</xdr:rowOff>
    </xdr:from>
    <xdr:to>
      <xdr:col>1</xdr:col>
      <xdr:colOff>485775</xdr:colOff>
      <xdr:row>95</xdr:row>
      <xdr:rowOff>96957</xdr:rowOff>
    </xdr:to>
    <xdr:sp macro="" textlink="">
      <xdr:nvSpPr>
        <xdr:cNvPr id="259" name="円/楕円 258"/>
        <xdr:cNvSpPr/>
      </xdr:nvSpPr>
      <xdr:spPr>
        <a:xfrm>
          <a:off x="1079500" y="162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113484</xdr:rowOff>
    </xdr:from>
    <xdr:ext cx="534377" cy="259045"/>
    <xdr:sp macro="" textlink="">
      <xdr:nvSpPr>
        <xdr:cNvPr id="260" name="テキスト ボックス 259"/>
        <xdr:cNvSpPr txBox="1"/>
      </xdr:nvSpPr>
      <xdr:spPr>
        <a:xfrm>
          <a:off x="863111" y="160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113868</xdr:rowOff>
    </xdr:from>
    <xdr:to>
      <xdr:col>15</xdr:col>
      <xdr:colOff>180975</xdr:colOff>
      <xdr:row>32</xdr:row>
      <xdr:rowOff>10408</xdr:rowOff>
    </xdr:to>
    <xdr:cxnSp macro="">
      <xdr:nvCxnSpPr>
        <xdr:cNvPr id="289" name="直線コネクタ 288"/>
        <xdr:cNvCxnSpPr/>
      </xdr:nvCxnSpPr>
      <xdr:spPr>
        <a:xfrm flipV="1">
          <a:off x="9639300" y="5428818"/>
          <a:ext cx="8382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69956</xdr:rowOff>
    </xdr:from>
    <xdr:ext cx="534377" cy="259045"/>
    <xdr:sp macro="" textlink="">
      <xdr:nvSpPr>
        <xdr:cNvPr id="290" name="補助費等平均値テキスト"/>
        <xdr:cNvSpPr txBox="1"/>
      </xdr:nvSpPr>
      <xdr:spPr>
        <a:xfrm>
          <a:off x="10528300" y="6070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10408</xdr:rowOff>
    </xdr:from>
    <xdr:to>
      <xdr:col>14</xdr:col>
      <xdr:colOff>28575</xdr:colOff>
      <xdr:row>32</xdr:row>
      <xdr:rowOff>72949</xdr:rowOff>
    </xdr:to>
    <xdr:cxnSp macro="">
      <xdr:nvCxnSpPr>
        <xdr:cNvPr id="292" name="直線コネクタ 291"/>
        <xdr:cNvCxnSpPr/>
      </xdr:nvCxnSpPr>
      <xdr:spPr>
        <a:xfrm flipV="1">
          <a:off x="8750300" y="5496808"/>
          <a:ext cx="889000" cy="6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4" name="テキスト ボックス 293"/>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72854</xdr:rowOff>
    </xdr:from>
    <xdr:to>
      <xdr:col>12</xdr:col>
      <xdr:colOff>511175</xdr:colOff>
      <xdr:row>32</xdr:row>
      <xdr:rowOff>72949</xdr:rowOff>
    </xdr:to>
    <xdr:cxnSp macro="">
      <xdr:nvCxnSpPr>
        <xdr:cNvPr id="295" name="直線コネクタ 294"/>
        <xdr:cNvCxnSpPr/>
      </xdr:nvCxnSpPr>
      <xdr:spPr>
        <a:xfrm>
          <a:off x="7861300" y="555925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7" name="テキスト ボックス 296"/>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50127</xdr:rowOff>
    </xdr:from>
    <xdr:to>
      <xdr:col>11</xdr:col>
      <xdr:colOff>307975</xdr:colOff>
      <xdr:row>32</xdr:row>
      <xdr:rowOff>72854</xdr:rowOff>
    </xdr:to>
    <xdr:cxnSp macro="">
      <xdr:nvCxnSpPr>
        <xdr:cNvPr id="298" name="直線コネクタ 297"/>
        <xdr:cNvCxnSpPr/>
      </xdr:nvCxnSpPr>
      <xdr:spPr>
        <a:xfrm>
          <a:off x="6972300" y="5536527"/>
          <a:ext cx="889000" cy="2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0" name="テキスト ボックス 299"/>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124648</xdr:rowOff>
    </xdr:from>
    <xdr:ext cx="534377" cy="259045"/>
    <xdr:sp macro="" textlink="">
      <xdr:nvSpPr>
        <xdr:cNvPr id="302" name="テキスト ボックス 301"/>
        <xdr:cNvSpPr txBox="1"/>
      </xdr:nvSpPr>
      <xdr:spPr>
        <a:xfrm>
          <a:off x="6705111" y="629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63068</xdr:rowOff>
    </xdr:from>
    <xdr:to>
      <xdr:col>15</xdr:col>
      <xdr:colOff>231775</xdr:colOff>
      <xdr:row>31</xdr:row>
      <xdr:rowOff>164668</xdr:rowOff>
    </xdr:to>
    <xdr:sp macro="" textlink="">
      <xdr:nvSpPr>
        <xdr:cNvPr id="308" name="円/楕円 307"/>
        <xdr:cNvSpPr/>
      </xdr:nvSpPr>
      <xdr:spPr>
        <a:xfrm>
          <a:off x="104267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149445</xdr:rowOff>
    </xdr:from>
    <xdr:ext cx="534377" cy="259045"/>
    <xdr:sp macro="" textlink="">
      <xdr:nvSpPr>
        <xdr:cNvPr id="309" name="補助費等該当値テキスト"/>
        <xdr:cNvSpPr txBox="1"/>
      </xdr:nvSpPr>
      <xdr:spPr>
        <a:xfrm>
          <a:off x="10528300" y="52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68,356</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131058</xdr:rowOff>
    </xdr:from>
    <xdr:to>
      <xdr:col>14</xdr:col>
      <xdr:colOff>79375</xdr:colOff>
      <xdr:row>32</xdr:row>
      <xdr:rowOff>61208</xdr:rowOff>
    </xdr:to>
    <xdr:sp macro="" textlink="">
      <xdr:nvSpPr>
        <xdr:cNvPr id="310" name="円/楕円 309"/>
        <xdr:cNvSpPr/>
      </xdr:nvSpPr>
      <xdr:spPr>
        <a:xfrm>
          <a:off x="9588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77735</xdr:rowOff>
    </xdr:from>
    <xdr:ext cx="534377" cy="259045"/>
    <xdr:sp macro="" textlink="">
      <xdr:nvSpPr>
        <xdr:cNvPr id="311" name="テキスト ボックス 310"/>
        <xdr:cNvSpPr txBox="1"/>
      </xdr:nvSpPr>
      <xdr:spPr>
        <a:xfrm>
          <a:off x="9372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22149</xdr:rowOff>
    </xdr:from>
    <xdr:to>
      <xdr:col>12</xdr:col>
      <xdr:colOff>561975</xdr:colOff>
      <xdr:row>32</xdr:row>
      <xdr:rowOff>123749</xdr:rowOff>
    </xdr:to>
    <xdr:sp macro="" textlink="">
      <xdr:nvSpPr>
        <xdr:cNvPr id="312" name="円/楕円 311"/>
        <xdr:cNvSpPr/>
      </xdr:nvSpPr>
      <xdr:spPr>
        <a:xfrm>
          <a:off x="8699500" y="550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140276</xdr:rowOff>
    </xdr:from>
    <xdr:ext cx="534377" cy="259045"/>
    <xdr:sp macro="" textlink="">
      <xdr:nvSpPr>
        <xdr:cNvPr id="313" name="テキスト ボックス 312"/>
        <xdr:cNvSpPr txBox="1"/>
      </xdr:nvSpPr>
      <xdr:spPr>
        <a:xfrm>
          <a:off x="8483111" y="528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22054</xdr:rowOff>
    </xdr:from>
    <xdr:to>
      <xdr:col>11</xdr:col>
      <xdr:colOff>358775</xdr:colOff>
      <xdr:row>32</xdr:row>
      <xdr:rowOff>123654</xdr:rowOff>
    </xdr:to>
    <xdr:sp macro="" textlink="">
      <xdr:nvSpPr>
        <xdr:cNvPr id="314" name="円/楕円 313"/>
        <xdr:cNvSpPr/>
      </xdr:nvSpPr>
      <xdr:spPr>
        <a:xfrm>
          <a:off x="7810500" y="550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140181</xdr:rowOff>
    </xdr:from>
    <xdr:ext cx="534377" cy="259045"/>
    <xdr:sp macro="" textlink="">
      <xdr:nvSpPr>
        <xdr:cNvPr id="315" name="テキスト ボックス 314"/>
        <xdr:cNvSpPr txBox="1"/>
      </xdr:nvSpPr>
      <xdr:spPr>
        <a:xfrm>
          <a:off x="7594111" y="528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170777</xdr:rowOff>
    </xdr:from>
    <xdr:to>
      <xdr:col>10</xdr:col>
      <xdr:colOff>155575</xdr:colOff>
      <xdr:row>32</xdr:row>
      <xdr:rowOff>100927</xdr:rowOff>
    </xdr:to>
    <xdr:sp macro="" textlink="">
      <xdr:nvSpPr>
        <xdr:cNvPr id="316" name="円/楕円 315"/>
        <xdr:cNvSpPr/>
      </xdr:nvSpPr>
      <xdr:spPr>
        <a:xfrm>
          <a:off x="6921500" y="548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117454</xdr:rowOff>
    </xdr:from>
    <xdr:ext cx="534377" cy="259045"/>
    <xdr:sp macro="" textlink="">
      <xdr:nvSpPr>
        <xdr:cNvPr id="317" name="テキスト ボックス 316"/>
        <xdr:cNvSpPr txBox="1"/>
      </xdr:nvSpPr>
      <xdr:spPr>
        <a:xfrm>
          <a:off x="6705111" y="52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99740</xdr:rowOff>
    </xdr:from>
    <xdr:to>
      <xdr:col>15</xdr:col>
      <xdr:colOff>180975</xdr:colOff>
      <xdr:row>54</xdr:row>
      <xdr:rowOff>151587</xdr:rowOff>
    </xdr:to>
    <xdr:cxnSp macro="">
      <xdr:nvCxnSpPr>
        <xdr:cNvPr id="345" name="直線コネクタ 344"/>
        <xdr:cNvCxnSpPr/>
      </xdr:nvCxnSpPr>
      <xdr:spPr>
        <a:xfrm>
          <a:off x="9639300" y="9358040"/>
          <a:ext cx="8382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6"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99740</xdr:rowOff>
    </xdr:from>
    <xdr:to>
      <xdr:col>14</xdr:col>
      <xdr:colOff>28575</xdr:colOff>
      <xdr:row>54</xdr:row>
      <xdr:rowOff>108336</xdr:rowOff>
    </xdr:to>
    <xdr:cxnSp macro="">
      <xdr:nvCxnSpPr>
        <xdr:cNvPr id="348" name="直線コネクタ 347"/>
        <xdr:cNvCxnSpPr/>
      </xdr:nvCxnSpPr>
      <xdr:spPr>
        <a:xfrm flipV="1">
          <a:off x="8750300" y="9358040"/>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0" name="テキスト ボックス 349"/>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99947</xdr:rowOff>
    </xdr:from>
    <xdr:to>
      <xdr:col>12</xdr:col>
      <xdr:colOff>511175</xdr:colOff>
      <xdr:row>54</xdr:row>
      <xdr:rowOff>108336</xdr:rowOff>
    </xdr:to>
    <xdr:cxnSp macro="">
      <xdr:nvCxnSpPr>
        <xdr:cNvPr id="351" name="直線コネクタ 350"/>
        <xdr:cNvCxnSpPr/>
      </xdr:nvCxnSpPr>
      <xdr:spPr>
        <a:xfrm>
          <a:off x="7861300" y="8672447"/>
          <a:ext cx="889000" cy="6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3" name="テキスト ボックス 352"/>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99947</xdr:rowOff>
    </xdr:from>
    <xdr:to>
      <xdr:col>11</xdr:col>
      <xdr:colOff>307975</xdr:colOff>
      <xdr:row>52</xdr:row>
      <xdr:rowOff>171041</xdr:rowOff>
    </xdr:to>
    <xdr:cxnSp macro="">
      <xdr:nvCxnSpPr>
        <xdr:cNvPr id="354" name="直線コネクタ 353"/>
        <xdr:cNvCxnSpPr/>
      </xdr:nvCxnSpPr>
      <xdr:spPr>
        <a:xfrm flipV="1">
          <a:off x="6972300" y="8672447"/>
          <a:ext cx="889000" cy="4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6" name="テキスト ボックス 355"/>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58" name="テキスト ボックス 357"/>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100787</xdr:rowOff>
    </xdr:from>
    <xdr:to>
      <xdr:col>15</xdr:col>
      <xdr:colOff>231775</xdr:colOff>
      <xdr:row>55</xdr:row>
      <xdr:rowOff>30937</xdr:rowOff>
    </xdr:to>
    <xdr:sp macro="" textlink="">
      <xdr:nvSpPr>
        <xdr:cNvPr id="364" name="円/楕円 363"/>
        <xdr:cNvSpPr/>
      </xdr:nvSpPr>
      <xdr:spPr>
        <a:xfrm>
          <a:off x="10426700" y="935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123664</xdr:rowOff>
    </xdr:from>
    <xdr:ext cx="534377" cy="259045"/>
    <xdr:sp macro="" textlink="">
      <xdr:nvSpPr>
        <xdr:cNvPr id="365" name="普通建設事業費該当値テキスト"/>
        <xdr:cNvSpPr txBox="1"/>
      </xdr:nvSpPr>
      <xdr:spPr>
        <a:xfrm>
          <a:off x="10528300" y="92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48940</xdr:rowOff>
    </xdr:from>
    <xdr:to>
      <xdr:col>14</xdr:col>
      <xdr:colOff>79375</xdr:colOff>
      <xdr:row>54</xdr:row>
      <xdr:rowOff>150540</xdr:rowOff>
    </xdr:to>
    <xdr:sp macro="" textlink="">
      <xdr:nvSpPr>
        <xdr:cNvPr id="366" name="円/楕円 365"/>
        <xdr:cNvSpPr/>
      </xdr:nvSpPr>
      <xdr:spPr>
        <a:xfrm>
          <a:off x="9588500" y="930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167067</xdr:rowOff>
    </xdr:from>
    <xdr:ext cx="534377" cy="259045"/>
    <xdr:sp macro="" textlink="">
      <xdr:nvSpPr>
        <xdr:cNvPr id="367" name="テキスト ボックス 366"/>
        <xdr:cNvSpPr txBox="1"/>
      </xdr:nvSpPr>
      <xdr:spPr>
        <a:xfrm>
          <a:off x="9372111" y="908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57536</xdr:rowOff>
    </xdr:from>
    <xdr:to>
      <xdr:col>12</xdr:col>
      <xdr:colOff>561975</xdr:colOff>
      <xdr:row>54</xdr:row>
      <xdr:rowOff>159136</xdr:rowOff>
    </xdr:to>
    <xdr:sp macro="" textlink="">
      <xdr:nvSpPr>
        <xdr:cNvPr id="368" name="円/楕円 367"/>
        <xdr:cNvSpPr/>
      </xdr:nvSpPr>
      <xdr:spPr>
        <a:xfrm>
          <a:off x="8699500" y="931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4213</xdr:rowOff>
    </xdr:from>
    <xdr:ext cx="534377" cy="259045"/>
    <xdr:sp macro="" textlink="">
      <xdr:nvSpPr>
        <xdr:cNvPr id="369" name="テキスト ボックス 368"/>
        <xdr:cNvSpPr txBox="1"/>
      </xdr:nvSpPr>
      <xdr:spPr>
        <a:xfrm>
          <a:off x="8483111" y="909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49147</xdr:rowOff>
    </xdr:from>
    <xdr:to>
      <xdr:col>11</xdr:col>
      <xdr:colOff>358775</xdr:colOff>
      <xdr:row>50</xdr:row>
      <xdr:rowOff>150747</xdr:rowOff>
    </xdr:to>
    <xdr:sp macro="" textlink="">
      <xdr:nvSpPr>
        <xdr:cNvPr id="370" name="円/楕円 369"/>
        <xdr:cNvSpPr/>
      </xdr:nvSpPr>
      <xdr:spPr>
        <a:xfrm>
          <a:off x="7810500" y="86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48</xdr:row>
      <xdr:rowOff>167274</xdr:rowOff>
    </xdr:from>
    <xdr:ext cx="534377" cy="259045"/>
    <xdr:sp macro="" textlink="">
      <xdr:nvSpPr>
        <xdr:cNvPr id="371" name="テキスト ボックス 370"/>
        <xdr:cNvSpPr txBox="1"/>
      </xdr:nvSpPr>
      <xdr:spPr>
        <a:xfrm>
          <a:off x="7594111" y="83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81,739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120241</xdr:rowOff>
    </xdr:from>
    <xdr:to>
      <xdr:col>10</xdr:col>
      <xdr:colOff>155575</xdr:colOff>
      <xdr:row>53</xdr:row>
      <xdr:rowOff>50391</xdr:rowOff>
    </xdr:to>
    <xdr:sp macro="" textlink="">
      <xdr:nvSpPr>
        <xdr:cNvPr id="372" name="円/楕円 371"/>
        <xdr:cNvSpPr/>
      </xdr:nvSpPr>
      <xdr:spPr>
        <a:xfrm>
          <a:off x="6921500" y="90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66918</xdr:rowOff>
    </xdr:from>
    <xdr:ext cx="534377" cy="259045"/>
    <xdr:sp macro="" textlink="">
      <xdr:nvSpPr>
        <xdr:cNvPr id="373" name="テキスト ボックス 372"/>
        <xdr:cNvSpPr txBox="1"/>
      </xdr:nvSpPr>
      <xdr:spPr>
        <a:xfrm>
          <a:off x="6705111" y="88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127402</xdr:rowOff>
    </xdr:from>
    <xdr:to>
      <xdr:col>15</xdr:col>
      <xdr:colOff>180975</xdr:colOff>
      <xdr:row>78</xdr:row>
      <xdr:rowOff>18428</xdr:rowOff>
    </xdr:to>
    <xdr:cxnSp macro="">
      <xdr:nvCxnSpPr>
        <xdr:cNvPr id="400" name="直線コネクタ 399"/>
        <xdr:cNvCxnSpPr/>
      </xdr:nvCxnSpPr>
      <xdr:spPr>
        <a:xfrm>
          <a:off x="9639300" y="13329052"/>
          <a:ext cx="8382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139078</xdr:rowOff>
    </xdr:from>
    <xdr:to>
      <xdr:col>15</xdr:col>
      <xdr:colOff>231775</xdr:colOff>
      <xdr:row>78</xdr:row>
      <xdr:rowOff>69228</xdr:rowOff>
    </xdr:to>
    <xdr:sp macro="" textlink="">
      <xdr:nvSpPr>
        <xdr:cNvPr id="410" name="円/楕円 409"/>
        <xdr:cNvSpPr/>
      </xdr:nvSpPr>
      <xdr:spPr>
        <a:xfrm>
          <a:off x="104267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54005</xdr:rowOff>
    </xdr:from>
    <xdr:ext cx="469744" cy="259045"/>
    <xdr:sp macro="" textlink="">
      <xdr:nvSpPr>
        <xdr:cNvPr id="411" name="普通建設事業費 （ うち新規整備　）該当値テキスト"/>
        <xdr:cNvSpPr txBox="1"/>
      </xdr:nvSpPr>
      <xdr:spPr>
        <a:xfrm>
          <a:off x="10528300" y="1325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76602</xdr:rowOff>
    </xdr:from>
    <xdr:to>
      <xdr:col>14</xdr:col>
      <xdr:colOff>79375</xdr:colOff>
      <xdr:row>78</xdr:row>
      <xdr:rowOff>6752</xdr:rowOff>
    </xdr:to>
    <xdr:sp macro="" textlink="">
      <xdr:nvSpPr>
        <xdr:cNvPr id="412" name="円/楕円 411"/>
        <xdr:cNvSpPr/>
      </xdr:nvSpPr>
      <xdr:spPr>
        <a:xfrm>
          <a:off x="9588500" y="132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169329</xdr:rowOff>
    </xdr:from>
    <xdr:ext cx="469744" cy="259045"/>
    <xdr:sp macro="" textlink="">
      <xdr:nvSpPr>
        <xdr:cNvPr id="413" name="テキスト ボックス 412"/>
        <xdr:cNvSpPr txBox="1"/>
      </xdr:nvSpPr>
      <xdr:spPr>
        <a:xfrm>
          <a:off x="9404427" y="1337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49792</xdr:rowOff>
    </xdr:from>
    <xdr:to>
      <xdr:col>15</xdr:col>
      <xdr:colOff>180975</xdr:colOff>
      <xdr:row>94</xdr:row>
      <xdr:rowOff>96152</xdr:rowOff>
    </xdr:to>
    <xdr:cxnSp macro="">
      <xdr:nvCxnSpPr>
        <xdr:cNvPr id="440" name="直線コネクタ 439"/>
        <xdr:cNvCxnSpPr/>
      </xdr:nvCxnSpPr>
      <xdr:spPr>
        <a:xfrm flipV="1">
          <a:off x="9639300" y="16166092"/>
          <a:ext cx="8382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170442</xdr:rowOff>
    </xdr:from>
    <xdr:to>
      <xdr:col>15</xdr:col>
      <xdr:colOff>231775</xdr:colOff>
      <xdr:row>94</xdr:row>
      <xdr:rowOff>100592</xdr:rowOff>
    </xdr:to>
    <xdr:sp macro="" textlink="">
      <xdr:nvSpPr>
        <xdr:cNvPr id="450" name="円/楕円 449"/>
        <xdr:cNvSpPr/>
      </xdr:nvSpPr>
      <xdr:spPr>
        <a:xfrm>
          <a:off x="10426700" y="1611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21869</xdr:rowOff>
    </xdr:from>
    <xdr:ext cx="534377" cy="259045"/>
    <xdr:sp macro="" textlink="">
      <xdr:nvSpPr>
        <xdr:cNvPr id="451" name="普通建設事業費 （ うち更新整備　）該当値テキスト"/>
        <xdr:cNvSpPr txBox="1"/>
      </xdr:nvSpPr>
      <xdr:spPr>
        <a:xfrm>
          <a:off x="10528300" y="159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45352</xdr:rowOff>
    </xdr:from>
    <xdr:to>
      <xdr:col>14</xdr:col>
      <xdr:colOff>79375</xdr:colOff>
      <xdr:row>94</xdr:row>
      <xdr:rowOff>146952</xdr:rowOff>
    </xdr:to>
    <xdr:sp macro="" textlink="">
      <xdr:nvSpPr>
        <xdr:cNvPr id="452" name="円/楕円 451"/>
        <xdr:cNvSpPr/>
      </xdr:nvSpPr>
      <xdr:spPr>
        <a:xfrm>
          <a:off x="9588500" y="1616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163479</xdr:rowOff>
    </xdr:from>
    <xdr:ext cx="534377" cy="259045"/>
    <xdr:sp macro="" textlink="">
      <xdr:nvSpPr>
        <xdr:cNvPr id="453" name="テキスト ボックス 452"/>
        <xdr:cNvSpPr txBox="1"/>
      </xdr:nvSpPr>
      <xdr:spPr>
        <a:xfrm>
          <a:off x="9372111" y="15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134671</xdr:rowOff>
    </xdr:from>
    <xdr:to>
      <xdr:col>23</xdr:col>
      <xdr:colOff>517525</xdr:colOff>
      <xdr:row>38</xdr:row>
      <xdr:rowOff>139700</xdr:rowOff>
    </xdr:to>
    <xdr:cxnSp macro="">
      <xdr:nvCxnSpPr>
        <xdr:cNvPr id="480" name="直線コネクタ 479"/>
        <xdr:cNvCxnSpPr/>
      </xdr:nvCxnSpPr>
      <xdr:spPr>
        <a:xfrm flipV="1">
          <a:off x="15481300" y="6649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83" name="直線コネクタ 48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86" name="直線コネクタ 48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101295</xdr:rowOff>
    </xdr:from>
    <xdr:to>
      <xdr:col>19</xdr:col>
      <xdr:colOff>644525</xdr:colOff>
      <xdr:row>38</xdr:row>
      <xdr:rowOff>139700</xdr:rowOff>
    </xdr:to>
    <xdr:cxnSp macro="">
      <xdr:nvCxnSpPr>
        <xdr:cNvPr id="489" name="直線コネクタ 488"/>
        <xdr:cNvCxnSpPr/>
      </xdr:nvCxnSpPr>
      <xdr:spPr>
        <a:xfrm>
          <a:off x="12814300" y="661639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83871</xdr:rowOff>
    </xdr:from>
    <xdr:to>
      <xdr:col>23</xdr:col>
      <xdr:colOff>568325</xdr:colOff>
      <xdr:row>39</xdr:row>
      <xdr:rowOff>14021</xdr:rowOff>
    </xdr:to>
    <xdr:sp macro="" textlink="">
      <xdr:nvSpPr>
        <xdr:cNvPr id="499" name="円/楕円 498"/>
        <xdr:cNvSpPr/>
      </xdr:nvSpPr>
      <xdr:spPr>
        <a:xfrm>
          <a:off x="162687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170248</xdr:rowOff>
    </xdr:from>
    <xdr:ext cx="313932" cy="259045"/>
    <xdr:sp macro="" textlink="">
      <xdr:nvSpPr>
        <xdr:cNvPr id="500" name="災害復旧事業費該当値テキスト"/>
        <xdr:cNvSpPr txBox="1"/>
      </xdr:nvSpPr>
      <xdr:spPr>
        <a:xfrm>
          <a:off x="16370300" y="651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03" name="円/楕円 50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04" name="テキスト ボックス 50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50495</xdr:rowOff>
    </xdr:from>
    <xdr:to>
      <xdr:col>18</xdr:col>
      <xdr:colOff>492125</xdr:colOff>
      <xdr:row>38</xdr:row>
      <xdr:rowOff>152095</xdr:rowOff>
    </xdr:to>
    <xdr:sp macro="" textlink="">
      <xdr:nvSpPr>
        <xdr:cNvPr id="507" name="円/楕円 506"/>
        <xdr:cNvSpPr/>
      </xdr:nvSpPr>
      <xdr:spPr>
        <a:xfrm>
          <a:off x="12763500" y="65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143222</xdr:rowOff>
    </xdr:from>
    <xdr:ext cx="313932" cy="259045"/>
    <xdr:sp macro="" textlink="">
      <xdr:nvSpPr>
        <xdr:cNvPr id="508" name="テキスト ボックス 507"/>
        <xdr:cNvSpPr txBox="1"/>
      </xdr:nvSpPr>
      <xdr:spPr>
        <a:xfrm>
          <a:off x="12657333" y="6658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74606</xdr:rowOff>
    </xdr:from>
    <xdr:to>
      <xdr:col>23</xdr:col>
      <xdr:colOff>517525</xdr:colOff>
      <xdr:row>75</xdr:row>
      <xdr:rowOff>108496</xdr:rowOff>
    </xdr:to>
    <xdr:cxnSp macro="">
      <xdr:nvCxnSpPr>
        <xdr:cNvPr id="586" name="直線コネクタ 585"/>
        <xdr:cNvCxnSpPr/>
      </xdr:nvCxnSpPr>
      <xdr:spPr>
        <a:xfrm flipV="1">
          <a:off x="15481300" y="12933356"/>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18997</xdr:rowOff>
    </xdr:from>
    <xdr:ext cx="534377" cy="259045"/>
    <xdr:sp macro="" textlink="">
      <xdr:nvSpPr>
        <xdr:cNvPr id="587" name="公債費平均値テキスト"/>
        <xdr:cNvSpPr txBox="1"/>
      </xdr:nvSpPr>
      <xdr:spPr>
        <a:xfrm>
          <a:off x="16370300" y="1287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107238</xdr:rowOff>
    </xdr:from>
    <xdr:to>
      <xdr:col>22</xdr:col>
      <xdr:colOff>365125</xdr:colOff>
      <xdr:row>75</xdr:row>
      <xdr:rowOff>108496</xdr:rowOff>
    </xdr:to>
    <xdr:cxnSp macro="">
      <xdr:nvCxnSpPr>
        <xdr:cNvPr id="589" name="直線コネクタ 588"/>
        <xdr:cNvCxnSpPr/>
      </xdr:nvCxnSpPr>
      <xdr:spPr>
        <a:xfrm>
          <a:off x="14592300" y="12965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92913</xdr:rowOff>
    </xdr:from>
    <xdr:to>
      <xdr:col>21</xdr:col>
      <xdr:colOff>161925</xdr:colOff>
      <xdr:row>75</xdr:row>
      <xdr:rowOff>107238</xdr:rowOff>
    </xdr:to>
    <xdr:cxnSp macro="">
      <xdr:nvCxnSpPr>
        <xdr:cNvPr id="592" name="直線コネクタ 591"/>
        <xdr:cNvCxnSpPr/>
      </xdr:nvCxnSpPr>
      <xdr:spPr>
        <a:xfrm>
          <a:off x="13703300" y="12951663"/>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88703</xdr:rowOff>
    </xdr:from>
    <xdr:to>
      <xdr:col>19</xdr:col>
      <xdr:colOff>644525</xdr:colOff>
      <xdr:row>75</xdr:row>
      <xdr:rowOff>92913</xdr:rowOff>
    </xdr:to>
    <xdr:cxnSp macro="">
      <xdr:nvCxnSpPr>
        <xdr:cNvPr id="595" name="直線コネクタ 594"/>
        <xdr:cNvCxnSpPr/>
      </xdr:nvCxnSpPr>
      <xdr:spPr>
        <a:xfrm>
          <a:off x="12814300" y="12947453"/>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23806</xdr:rowOff>
    </xdr:from>
    <xdr:to>
      <xdr:col>23</xdr:col>
      <xdr:colOff>568325</xdr:colOff>
      <xdr:row>75</xdr:row>
      <xdr:rowOff>125406</xdr:rowOff>
    </xdr:to>
    <xdr:sp macro="" textlink="">
      <xdr:nvSpPr>
        <xdr:cNvPr id="605" name="円/楕円 604"/>
        <xdr:cNvSpPr/>
      </xdr:nvSpPr>
      <xdr:spPr>
        <a:xfrm>
          <a:off x="16268700" y="128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46683</xdr:rowOff>
    </xdr:from>
    <xdr:ext cx="534377" cy="259045"/>
    <xdr:sp macro="" textlink="">
      <xdr:nvSpPr>
        <xdr:cNvPr id="606" name="公債費該当値テキスト"/>
        <xdr:cNvSpPr txBox="1"/>
      </xdr:nvSpPr>
      <xdr:spPr>
        <a:xfrm>
          <a:off x="16370300" y="1273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57696</xdr:rowOff>
    </xdr:from>
    <xdr:to>
      <xdr:col>22</xdr:col>
      <xdr:colOff>415925</xdr:colOff>
      <xdr:row>75</xdr:row>
      <xdr:rowOff>159296</xdr:rowOff>
    </xdr:to>
    <xdr:sp macro="" textlink="">
      <xdr:nvSpPr>
        <xdr:cNvPr id="607" name="円/楕円 606"/>
        <xdr:cNvSpPr/>
      </xdr:nvSpPr>
      <xdr:spPr>
        <a:xfrm>
          <a:off x="15430500" y="1291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150423</xdr:rowOff>
    </xdr:from>
    <xdr:ext cx="534377" cy="259045"/>
    <xdr:sp macro="" textlink="">
      <xdr:nvSpPr>
        <xdr:cNvPr id="608" name="テキスト ボックス 607"/>
        <xdr:cNvSpPr txBox="1"/>
      </xdr:nvSpPr>
      <xdr:spPr>
        <a:xfrm>
          <a:off x="15214111" y="130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56438</xdr:rowOff>
    </xdr:from>
    <xdr:to>
      <xdr:col>21</xdr:col>
      <xdr:colOff>212725</xdr:colOff>
      <xdr:row>75</xdr:row>
      <xdr:rowOff>158038</xdr:rowOff>
    </xdr:to>
    <xdr:sp macro="" textlink="">
      <xdr:nvSpPr>
        <xdr:cNvPr id="609" name="円/楕円 608"/>
        <xdr:cNvSpPr/>
      </xdr:nvSpPr>
      <xdr:spPr>
        <a:xfrm>
          <a:off x="14541500" y="129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149165</xdr:rowOff>
    </xdr:from>
    <xdr:ext cx="534377" cy="259045"/>
    <xdr:sp macro="" textlink="">
      <xdr:nvSpPr>
        <xdr:cNvPr id="610" name="テキスト ボックス 609"/>
        <xdr:cNvSpPr txBox="1"/>
      </xdr:nvSpPr>
      <xdr:spPr>
        <a:xfrm>
          <a:off x="14325111" y="1300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42113</xdr:rowOff>
    </xdr:from>
    <xdr:to>
      <xdr:col>20</xdr:col>
      <xdr:colOff>9525</xdr:colOff>
      <xdr:row>75</xdr:row>
      <xdr:rowOff>143713</xdr:rowOff>
    </xdr:to>
    <xdr:sp macro="" textlink="">
      <xdr:nvSpPr>
        <xdr:cNvPr id="611" name="円/楕円 610"/>
        <xdr:cNvSpPr/>
      </xdr:nvSpPr>
      <xdr:spPr>
        <a:xfrm>
          <a:off x="13652500" y="1290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134841</xdr:rowOff>
    </xdr:from>
    <xdr:ext cx="534377" cy="259045"/>
    <xdr:sp macro="" textlink="">
      <xdr:nvSpPr>
        <xdr:cNvPr id="612" name="テキスト ボックス 611"/>
        <xdr:cNvSpPr txBox="1"/>
      </xdr:nvSpPr>
      <xdr:spPr>
        <a:xfrm>
          <a:off x="13436111" y="1299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37903</xdr:rowOff>
    </xdr:from>
    <xdr:to>
      <xdr:col>18</xdr:col>
      <xdr:colOff>492125</xdr:colOff>
      <xdr:row>75</xdr:row>
      <xdr:rowOff>139503</xdr:rowOff>
    </xdr:to>
    <xdr:sp macro="" textlink="">
      <xdr:nvSpPr>
        <xdr:cNvPr id="613" name="円/楕円 612"/>
        <xdr:cNvSpPr/>
      </xdr:nvSpPr>
      <xdr:spPr>
        <a:xfrm>
          <a:off x="12763500" y="128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130630</xdr:rowOff>
    </xdr:from>
    <xdr:ext cx="534377" cy="259045"/>
    <xdr:sp macro="" textlink="">
      <xdr:nvSpPr>
        <xdr:cNvPr id="614" name="テキスト ボックス 613"/>
        <xdr:cNvSpPr txBox="1"/>
      </xdr:nvSpPr>
      <xdr:spPr>
        <a:xfrm>
          <a:off x="12547111" y="1298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19532</xdr:rowOff>
    </xdr:from>
    <xdr:to>
      <xdr:col>23</xdr:col>
      <xdr:colOff>517525</xdr:colOff>
      <xdr:row>99</xdr:row>
      <xdr:rowOff>29668</xdr:rowOff>
    </xdr:to>
    <xdr:cxnSp macro="">
      <xdr:nvCxnSpPr>
        <xdr:cNvPr id="643" name="直線コネクタ 642"/>
        <xdr:cNvCxnSpPr/>
      </xdr:nvCxnSpPr>
      <xdr:spPr>
        <a:xfrm>
          <a:off x="15481300" y="16993082"/>
          <a:ext cx="8382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162294</xdr:rowOff>
    </xdr:from>
    <xdr:to>
      <xdr:col>22</xdr:col>
      <xdr:colOff>365125</xdr:colOff>
      <xdr:row>99</xdr:row>
      <xdr:rowOff>19532</xdr:rowOff>
    </xdr:to>
    <xdr:cxnSp macro="">
      <xdr:nvCxnSpPr>
        <xdr:cNvPr id="646" name="直線コネクタ 645"/>
        <xdr:cNvCxnSpPr/>
      </xdr:nvCxnSpPr>
      <xdr:spPr>
        <a:xfrm>
          <a:off x="14592300" y="16964394"/>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162294</xdr:rowOff>
    </xdr:from>
    <xdr:to>
      <xdr:col>21</xdr:col>
      <xdr:colOff>161925</xdr:colOff>
      <xdr:row>99</xdr:row>
      <xdr:rowOff>24181</xdr:rowOff>
    </xdr:to>
    <xdr:cxnSp macro="">
      <xdr:nvCxnSpPr>
        <xdr:cNvPr id="649" name="直線コネクタ 648"/>
        <xdr:cNvCxnSpPr/>
      </xdr:nvCxnSpPr>
      <xdr:spPr>
        <a:xfrm flipV="1">
          <a:off x="13703300" y="16964394"/>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100191</xdr:rowOff>
    </xdr:from>
    <xdr:to>
      <xdr:col>19</xdr:col>
      <xdr:colOff>644525</xdr:colOff>
      <xdr:row>99</xdr:row>
      <xdr:rowOff>24181</xdr:rowOff>
    </xdr:to>
    <xdr:cxnSp macro="">
      <xdr:nvCxnSpPr>
        <xdr:cNvPr id="652" name="直線コネクタ 651"/>
        <xdr:cNvCxnSpPr/>
      </xdr:nvCxnSpPr>
      <xdr:spPr>
        <a:xfrm>
          <a:off x="12814300" y="16902291"/>
          <a:ext cx="8890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150318</xdr:rowOff>
    </xdr:from>
    <xdr:to>
      <xdr:col>23</xdr:col>
      <xdr:colOff>568325</xdr:colOff>
      <xdr:row>99</xdr:row>
      <xdr:rowOff>80468</xdr:rowOff>
    </xdr:to>
    <xdr:sp macro="" textlink="">
      <xdr:nvSpPr>
        <xdr:cNvPr id="662" name="円/楕円 661"/>
        <xdr:cNvSpPr/>
      </xdr:nvSpPr>
      <xdr:spPr>
        <a:xfrm>
          <a:off x="16268700" y="16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65245</xdr:rowOff>
    </xdr:from>
    <xdr:ext cx="378565" cy="259045"/>
    <xdr:sp macro="" textlink="">
      <xdr:nvSpPr>
        <xdr:cNvPr id="663" name="積立金該当値テキスト"/>
        <xdr:cNvSpPr txBox="1"/>
      </xdr:nvSpPr>
      <xdr:spPr>
        <a:xfrm>
          <a:off x="16370300" y="16867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140182</xdr:rowOff>
    </xdr:from>
    <xdr:to>
      <xdr:col>22</xdr:col>
      <xdr:colOff>415925</xdr:colOff>
      <xdr:row>99</xdr:row>
      <xdr:rowOff>70332</xdr:rowOff>
    </xdr:to>
    <xdr:sp macro="" textlink="">
      <xdr:nvSpPr>
        <xdr:cNvPr id="664" name="円/楕円 663"/>
        <xdr:cNvSpPr/>
      </xdr:nvSpPr>
      <xdr:spPr>
        <a:xfrm>
          <a:off x="15430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61459</xdr:rowOff>
    </xdr:from>
    <xdr:ext cx="378565" cy="259045"/>
    <xdr:sp macro="" textlink="">
      <xdr:nvSpPr>
        <xdr:cNvPr id="665" name="テキスト ボックス 664"/>
        <xdr:cNvSpPr txBox="1"/>
      </xdr:nvSpPr>
      <xdr:spPr>
        <a:xfrm>
          <a:off x="15292017" y="1703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111494</xdr:rowOff>
    </xdr:from>
    <xdr:to>
      <xdr:col>21</xdr:col>
      <xdr:colOff>212725</xdr:colOff>
      <xdr:row>99</xdr:row>
      <xdr:rowOff>41644</xdr:rowOff>
    </xdr:to>
    <xdr:sp macro="" textlink="">
      <xdr:nvSpPr>
        <xdr:cNvPr id="666" name="円/楕円 665"/>
        <xdr:cNvSpPr/>
      </xdr:nvSpPr>
      <xdr:spPr>
        <a:xfrm>
          <a:off x="14541500" y="169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32771</xdr:rowOff>
    </xdr:from>
    <xdr:ext cx="469744" cy="259045"/>
    <xdr:sp macro="" textlink="">
      <xdr:nvSpPr>
        <xdr:cNvPr id="667" name="テキスト ボックス 666"/>
        <xdr:cNvSpPr txBox="1"/>
      </xdr:nvSpPr>
      <xdr:spPr>
        <a:xfrm>
          <a:off x="14357427" y="170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144831</xdr:rowOff>
    </xdr:from>
    <xdr:to>
      <xdr:col>20</xdr:col>
      <xdr:colOff>9525</xdr:colOff>
      <xdr:row>99</xdr:row>
      <xdr:rowOff>74981</xdr:rowOff>
    </xdr:to>
    <xdr:sp macro="" textlink="">
      <xdr:nvSpPr>
        <xdr:cNvPr id="668" name="円/楕円 667"/>
        <xdr:cNvSpPr/>
      </xdr:nvSpPr>
      <xdr:spPr>
        <a:xfrm>
          <a:off x="13652500" y="169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66108</xdr:rowOff>
    </xdr:from>
    <xdr:ext cx="378565" cy="259045"/>
    <xdr:sp macro="" textlink="">
      <xdr:nvSpPr>
        <xdr:cNvPr id="669" name="テキスト ボックス 668"/>
        <xdr:cNvSpPr txBox="1"/>
      </xdr:nvSpPr>
      <xdr:spPr>
        <a:xfrm>
          <a:off x="13514017" y="17039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49391</xdr:rowOff>
    </xdr:from>
    <xdr:to>
      <xdr:col>18</xdr:col>
      <xdr:colOff>492125</xdr:colOff>
      <xdr:row>98</xdr:row>
      <xdr:rowOff>150991</xdr:rowOff>
    </xdr:to>
    <xdr:sp macro="" textlink="">
      <xdr:nvSpPr>
        <xdr:cNvPr id="670" name="円/楕円 669"/>
        <xdr:cNvSpPr/>
      </xdr:nvSpPr>
      <xdr:spPr>
        <a:xfrm>
          <a:off x="12763500" y="168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142118</xdr:rowOff>
    </xdr:from>
    <xdr:ext cx="469744" cy="259045"/>
    <xdr:sp macro="" textlink="">
      <xdr:nvSpPr>
        <xdr:cNvPr id="671" name="テキスト ボックス 670"/>
        <xdr:cNvSpPr txBox="1"/>
      </xdr:nvSpPr>
      <xdr:spPr>
        <a:xfrm>
          <a:off x="12579427" y="1694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35230</xdr:rowOff>
    </xdr:from>
    <xdr:to>
      <xdr:col>32</xdr:col>
      <xdr:colOff>187325</xdr:colOff>
      <xdr:row>39</xdr:row>
      <xdr:rowOff>35763</xdr:rowOff>
    </xdr:to>
    <xdr:cxnSp macro="">
      <xdr:nvCxnSpPr>
        <xdr:cNvPr id="700" name="直線コネクタ 699"/>
        <xdr:cNvCxnSpPr/>
      </xdr:nvCxnSpPr>
      <xdr:spPr>
        <a:xfrm flipV="1">
          <a:off x="21323300" y="6721780"/>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35763</xdr:rowOff>
    </xdr:from>
    <xdr:to>
      <xdr:col>31</xdr:col>
      <xdr:colOff>34925</xdr:colOff>
      <xdr:row>39</xdr:row>
      <xdr:rowOff>36220</xdr:rowOff>
    </xdr:to>
    <xdr:cxnSp macro="">
      <xdr:nvCxnSpPr>
        <xdr:cNvPr id="703" name="直線コネクタ 702"/>
        <xdr:cNvCxnSpPr/>
      </xdr:nvCxnSpPr>
      <xdr:spPr>
        <a:xfrm flipV="1">
          <a:off x="20434300" y="672231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41063</xdr:rowOff>
    </xdr:from>
    <xdr:ext cx="378565" cy="259045"/>
    <xdr:sp macro="" textlink="">
      <xdr:nvSpPr>
        <xdr:cNvPr id="705" name="テキスト ボックス 704"/>
        <xdr:cNvSpPr txBox="1"/>
      </xdr:nvSpPr>
      <xdr:spPr>
        <a:xfrm>
          <a:off x="21134017" y="63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36220</xdr:rowOff>
    </xdr:from>
    <xdr:to>
      <xdr:col>29</xdr:col>
      <xdr:colOff>517525</xdr:colOff>
      <xdr:row>39</xdr:row>
      <xdr:rowOff>36373</xdr:rowOff>
    </xdr:to>
    <xdr:cxnSp macro="">
      <xdr:nvCxnSpPr>
        <xdr:cNvPr id="706" name="直線コネクタ 705"/>
        <xdr:cNvCxnSpPr/>
      </xdr:nvCxnSpPr>
      <xdr:spPr>
        <a:xfrm flipV="1">
          <a:off x="19545300" y="6722770"/>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35534</xdr:rowOff>
    </xdr:from>
    <xdr:to>
      <xdr:col>28</xdr:col>
      <xdr:colOff>314325</xdr:colOff>
      <xdr:row>39</xdr:row>
      <xdr:rowOff>36373</xdr:rowOff>
    </xdr:to>
    <xdr:cxnSp macro="">
      <xdr:nvCxnSpPr>
        <xdr:cNvPr id="709" name="直線コネクタ 708"/>
        <xdr:cNvCxnSpPr/>
      </xdr:nvCxnSpPr>
      <xdr:spPr>
        <a:xfrm>
          <a:off x="18656300" y="672208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155880</xdr:rowOff>
    </xdr:from>
    <xdr:to>
      <xdr:col>32</xdr:col>
      <xdr:colOff>238125</xdr:colOff>
      <xdr:row>39</xdr:row>
      <xdr:rowOff>86030</xdr:rowOff>
    </xdr:to>
    <xdr:sp macro="" textlink="">
      <xdr:nvSpPr>
        <xdr:cNvPr id="719" name="円/楕円 718"/>
        <xdr:cNvSpPr/>
      </xdr:nvSpPr>
      <xdr:spPr>
        <a:xfrm>
          <a:off x="22110700" y="66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70807</xdr:rowOff>
    </xdr:from>
    <xdr:ext cx="378565" cy="259045"/>
    <xdr:sp macro="" textlink="">
      <xdr:nvSpPr>
        <xdr:cNvPr id="720" name="投資及び出資金該当値テキスト"/>
        <xdr:cNvSpPr txBox="1"/>
      </xdr:nvSpPr>
      <xdr:spPr>
        <a:xfrm>
          <a:off x="22212300" y="658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156413</xdr:rowOff>
    </xdr:from>
    <xdr:to>
      <xdr:col>31</xdr:col>
      <xdr:colOff>85725</xdr:colOff>
      <xdr:row>39</xdr:row>
      <xdr:rowOff>86563</xdr:rowOff>
    </xdr:to>
    <xdr:sp macro="" textlink="">
      <xdr:nvSpPr>
        <xdr:cNvPr id="721" name="円/楕円 720"/>
        <xdr:cNvSpPr/>
      </xdr:nvSpPr>
      <xdr:spPr>
        <a:xfrm>
          <a:off x="21272500" y="66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77690</xdr:rowOff>
    </xdr:from>
    <xdr:ext cx="378565" cy="259045"/>
    <xdr:sp macro="" textlink="">
      <xdr:nvSpPr>
        <xdr:cNvPr id="722" name="テキスト ボックス 721"/>
        <xdr:cNvSpPr txBox="1"/>
      </xdr:nvSpPr>
      <xdr:spPr>
        <a:xfrm>
          <a:off x="21134017" y="676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156870</xdr:rowOff>
    </xdr:from>
    <xdr:to>
      <xdr:col>29</xdr:col>
      <xdr:colOff>568325</xdr:colOff>
      <xdr:row>39</xdr:row>
      <xdr:rowOff>87020</xdr:rowOff>
    </xdr:to>
    <xdr:sp macro="" textlink="">
      <xdr:nvSpPr>
        <xdr:cNvPr id="723" name="円/楕円 722"/>
        <xdr:cNvSpPr/>
      </xdr:nvSpPr>
      <xdr:spPr>
        <a:xfrm>
          <a:off x="20383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78147</xdr:rowOff>
    </xdr:from>
    <xdr:ext cx="378565" cy="259045"/>
    <xdr:sp macro="" textlink="">
      <xdr:nvSpPr>
        <xdr:cNvPr id="724" name="テキスト ボックス 723"/>
        <xdr:cNvSpPr txBox="1"/>
      </xdr:nvSpPr>
      <xdr:spPr>
        <a:xfrm>
          <a:off x="20245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157023</xdr:rowOff>
    </xdr:from>
    <xdr:to>
      <xdr:col>28</xdr:col>
      <xdr:colOff>365125</xdr:colOff>
      <xdr:row>39</xdr:row>
      <xdr:rowOff>87173</xdr:rowOff>
    </xdr:to>
    <xdr:sp macro="" textlink="">
      <xdr:nvSpPr>
        <xdr:cNvPr id="725" name="円/楕円 724"/>
        <xdr:cNvSpPr/>
      </xdr:nvSpPr>
      <xdr:spPr>
        <a:xfrm>
          <a:off x="19494500" y="6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78300</xdr:rowOff>
    </xdr:from>
    <xdr:ext cx="378565" cy="259045"/>
    <xdr:sp macro="" textlink="">
      <xdr:nvSpPr>
        <xdr:cNvPr id="726" name="テキスト ボックス 725"/>
        <xdr:cNvSpPr txBox="1"/>
      </xdr:nvSpPr>
      <xdr:spPr>
        <a:xfrm>
          <a:off x="19356017" y="6764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156184</xdr:rowOff>
    </xdr:from>
    <xdr:to>
      <xdr:col>27</xdr:col>
      <xdr:colOff>161925</xdr:colOff>
      <xdr:row>39</xdr:row>
      <xdr:rowOff>86334</xdr:rowOff>
    </xdr:to>
    <xdr:sp macro="" textlink="">
      <xdr:nvSpPr>
        <xdr:cNvPr id="727" name="円/楕円 726"/>
        <xdr:cNvSpPr/>
      </xdr:nvSpPr>
      <xdr:spPr>
        <a:xfrm>
          <a:off x="18605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77461</xdr:rowOff>
    </xdr:from>
    <xdr:ext cx="378565" cy="259045"/>
    <xdr:sp macro="" textlink="">
      <xdr:nvSpPr>
        <xdr:cNvPr id="728" name="テキスト ボックス 727"/>
        <xdr:cNvSpPr txBox="1"/>
      </xdr:nvSpPr>
      <xdr:spPr>
        <a:xfrm>
          <a:off x="18467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8369</xdr:rowOff>
    </xdr:from>
    <xdr:to>
      <xdr:col>32</xdr:col>
      <xdr:colOff>187325</xdr:colOff>
      <xdr:row>58</xdr:row>
      <xdr:rowOff>24257</xdr:rowOff>
    </xdr:to>
    <xdr:cxnSp macro="">
      <xdr:nvCxnSpPr>
        <xdr:cNvPr id="755" name="直線コネクタ 754"/>
        <xdr:cNvCxnSpPr/>
      </xdr:nvCxnSpPr>
      <xdr:spPr>
        <a:xfrm>
          <a:off x="21323300" y="9952469"/>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161554</xdr:rowOff>
    </xdr:from>
    <xdr:to>
      <xdr:col>31</xdr:col>
      <xdr:colOff>34925</xdr:colOff>
      <xdr:row>58</xdr:row>
      <xdr:rowOff>8369</xdr:rowOff>
    </xdr:to>
    <xdr:cxnSp macro="">
      <xdr:nvCxnSpPr>
        <xdr:cNvPr id="758" name="直線コネクタ 757"/>
        <xdr:cNvCxnSpPr/>
      </xdr:nvCxnSpPr>
      <xdr:spPr>
        <a:xfrm>
          <a:off x="20434300" y="9934204"/>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142672</xdr:rowOff>
    </xdr:from>
    <xdr:to>
      <xdr:col>29</xdr:col>
      <xdr:colOff>517525</xdr:colOff>
      <xdr:row>57</xdr:row>
      <xdr:rowOff>161554</xdr:rowOff>
    </xdr:to>
    <xdr:cxnSp macro="">
      <xdr:nvCxnSpPr>
        <xdr:cNvPr id="761" name="直線コネクタ 760"/>
        <xdr:cNvCxnSpPr/>
      </xdr:nvCxnSpPr>
      <xdr:spPr>
        <a:xfrm>
          <a:off x="19545300" y="9915322"/>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126441</xdr:rowOff>
    </xdr:from>
    <xdr:to>
      <xdr:col>28</xdr:col>
      <xdr:colOff>314325</xdr:colOff>
      <xdr:row>57</xdr:row>
      <xdr:rowOff>142672</xdr:rowOff>
    </xdr:to>
    <xdr:cxnSp macro="">
      <xdr:nvCxnSpPr>
        <xdr:cNvPr id="764" name="直線コネクタ 763"/>
        <xdr:cNvCxnSpPr/>
      </xdr:nvCxnSpPr>
      <xdr:spPr>
        <a:xfrm>
          <a:off x="18656300" y="989909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144907</xdr:rowOff>
    </xdr:from>
    <xdr:to>
      <xdr:col>32</xdr:col>
      <xdr:colOff>238125</xdr:colOff>
      <xdr:row>58</xdr:row>
      <xdr:rowOff>75057</xdr:rowOff>
    </xdr:to>
    <xdr:sp macro="" textlink="">
      <xdr:nvSpPr>
        <xdr:cNvPr id="774" name="円/楕円 773"/>
        <xdr:cNvSpPr/>
      </xdr:nvSpPr>
      <xdr:spPr>
        <a:xfrm>
          <a:off x="22110700" y="99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59834</xdr:rowOff>
    </xdr:from>
    <xdr:ext cx="469744" cy="259045"/>
    <xdr:sp macro="" textlink="">
      <xdr:nvSpPr>
        <xdr:cNvPr id="775" name="貸付金該当値テキスト"/>
        <xdr:cNvSpPr txBox="1"/>
      </xdr:nvSpPr>
      <xdr:spPr>
        <a:xfrm>
          <a:off x="22212300" y="983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129019</xdr:rowOff>
    </xdr:from>
    <xdr:to>
      <xdr:col>31</xdr:col>
      <xdr:colOff>85725</xdr:colOff>
      <xdr:row>58</xdr:row>
      <xdr:rowOff>59169</xdr:rowOff>
    </xdr:to>
    <xdr:sp macro="" textlink="">
      <xdr:nvSpPr>
        <xdr:cNvPr id="776" name="円/楕円 775"/>
        <xdr:cNvSpPr/>
      </xdr:nvSpPr>
      <xdr:spPr>
        <a:xfrm>
          <a:off x="21272500" y="9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50296</xdr:rowOff>
    </xdr:from>
    <xdr:ext cx="469744" cy="259045"/>
    <xdr:sp macro="" textlink="">
      <xdr:nvSpPr>
        <xdr:cNvPr id="777" name="テキスト ボックス 776"/>
        <xdr:cNvSpPr txBox="1"/>
      </xdr:nvSpPr>
      <xdr:spPr>
        <a:xfrm>
          <a:off x="21088427" y="999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110754</xdr:rowOff>
    </xdr:from>
    <xdr:to>
      <xdr:col>29</xdr:col>
      <xdr:colOff>568325</xdr:colOff>
      <xdr:row>58</xdr:row>
      <xdr:rowOff>40904</xdr:rowOff>
    </xdr:to>
    <xdr:sp macro="" textlink="">
      <xdr:nvSpPr>
        <xdr:cNvPr id="778" name="円/楕円 777"/>
        <xdr:cNvSpPr/>
      </xdr:nvSpPr>
      <xdr:spPr>
        <a:xfrm>
          <a:off x="20383500" y="988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32031</xdr:rowOff>
    </xdr:from>
    <xdr:ext cx="469744" cy="259045"/>
    <xdr:sp macro="" textlink="">
      <xdr:nvSpPr>
        <xdr:cNvPr id="779" name="テキスト ボックス 778"/>
        <xdr:cNvSpPr txBox="1"/>
      </xdr:nvSpPr>
      <xdr:spPr>
        <a:xfrm>
          <a:off x="20199427" y="997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91872</xdr:rowOff>
    </xdr:from>
    <xdr:to>
      <xdr:col>28</xdr:col>
      <xdr:colOff>365125</xdr:colOff>
      <xdr:row>58</xdr:row>
      <xdr:rowOff>22022</xdr:rowOff>
    </xdr:to>
    <xdr:sp macro="" textlink="">
      <xdr:nvSpPr>
        <xdr:cNvPr id="780" name="円/楕円 779"/>
        <xdr:cNvSpPr/>
      </xdr:nvSpPr>
      <xdr:spPr>
        <a:xfrm>
          <a:off x="19494500" y="98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13149</xdr:rowOff>
    </xdr:from>
    <xdr:ext cx="469744" cy="259045"/>
    <xdr:sp macro="" textlink="">
      <xdr:nvSpPr>
        <xdr:cNvPr id="781" name="テキスト ボックス 780"/>
        <xdr:cNvSpPr txBox="1"/>
      </xdr:nvSpPr>
      <xdr:spPr>
        <a:xfrm>
          <a:off x="19310427" y="995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75641</xdr:rowOff>
    </xdr:from>
    <xdr:to>
      <xdr:col>27</xdr:col>
      <xdr:colOff>161925</xdr:colOff>
      <xdr:row>58</xdr:row>
      <xdr:rowOff>5791</xdr:rowOff>
    </xdr:to>
    <xdr:sp macro="" textlink="">
      <xdr:nvSpPr>
        <xdr:cNvPr id="782" name="円/楕円 781"/>
        <xdr:cNvSpPr/>
      </xdr:nvSpPr>
      <xdr:spPr>
        <a:xfrm>
          <a:off x="18605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168368</xdr:rowOff>
    </xdr:from>
    <xdr:ext cx="469744" cy="259045"/>
    <xdr:sp macro="" textlink="">
      <xdr:nvSpPr>
        <xdr:cNvPr id="783" name="テキスト ボックス 782"/>
        <xdr:cNvSpPr txBox="1"/>
      </xdr:nvSpPr>
      <xdr:spPr>
        <a:xfrm>
          <a:off x="18421427" y="9941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39573</xdr:rowOff>
    </xdr:from>
    <xdr:to>
      <xdr:col>32</xdr:col>
      <xdr:colOff>187325</xdr:colOff>
      <xdr:row>76</xdr:row>
      <xdr:rowOff>107513</xdr:rowOff>
    </xdr:to>
    <xdr:cxnSp macro="">
      <xdr:nvCxnSpPr>
        <xdr:cNvPr id="811" name="直線コネクタ 810"/>
        <xdr:cNvCxnSpPr/>
      </xdr:nvCxnSpPr>
      <xdr:spPr>
        <a:xfrm flipV="1">
          <a:off x="21323300" y="13069773"/>
          <a:ext cx="8382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107513</xdr:rowOff>
    </xdr:from>
    <xdr:to>
      <xdr:col>31</xdr:col>
      <xdr:colOff>34925</xdr:colOff>
      <xdr:row>77</xdr:row>
      <xdr:rowOff>529</xdr:rowOff>
    </xdr:to>
    <xdr:cxnSp macro="">
      <xdr:nvCxnSpPr>
        <xdr:cNvPr id="814" name="直線コネクタ 813"/>
        <xdr:cNvCxnSpPr/>
      </xdr:nvCxnSpPr>
      <xdr:spPr>
        <a:xfrm flipV="1">
          <a:off x="20434300" y="13137713"/>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529</xdr:rowOff>
    </xdr:from>
    <xdr:to>
      <xdr:col>29</xdr:col>
      <xdr:colOff>517525</xdr:colOff>
      <xdr:row>77</xdr:row>
      <xdr:rowOff>15570</xdr:rowOff>
    </xdr:to>
    <xdr:cxnSp macro="">
      <xdr:nvCxnSpPr>
        <xdr:cNvPr id="817" name="直線コネクタ 816"/>
        <xdr:cNvCxnSpPr/>
      </xdr:nvCxnSpPr>
      <xdr:spPr>
        <a:xfrm flipV="1">
          <a:off x="19545300" y="13202179"/>
          <a:ext cx="8890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15570</xdr:rowOff>
    </xdr:from>
    <xdr:to>
      <xdr:col>28</xdr:col>
      <xdr:colOff>314325</xdr:colOff>
      <xdr:row>77</xdr:row>
      <xdr:rowOff>89545</xdr:rowOff>
    </xdr:to>
    <xdr:cxnSp macro="">
      <xdr:nvCxnSpPr>
        <xdr:cNvPr id="820" name="直線コネクタ 819"/>
        <xdr:cNvCxnSpPr/>
      </xdr:nvCxnSpPr>
      <xdr:spPr>
        <a:xfrm flipV="1">
          <a:off x="18656300" y="13217220"/>
          <a:ext cx="889000" cy="7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160223</xdr:rowOff>
    </xdr:from>
    <xdr:to>
      <xdr:col>32</xdr:col>
      <xdr:colOff>238125</xdr:colOff>
      <xdr:row>76</xdr:row>
      <xdr:rowOff>90373</xdr:rowOff>
    </xdr:to>
    <xdr:sp macro="" textlink="">
      <xdr:nvSpPr>
        <xdr:cNvPr id="830" name="円/楕円 829"/>
        <xdr:cNvSpPr/>
      </xdr:nvSpPr>
      <xdr:spPr>
        <a:xfrm>
          <a:off x="22110700" y="130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138650</xdr:rowOff>
    </xdr:from>
    <xdr:ext cx="534377" cy="259045"/>
    <xdr:sp macro="" textlink="">
      <xdr:nvSpPr>
        <xdr:cNvPr id="831" name="繰出金該当値テキスト"/>
        <xdr:cNvSpPr txBox="1"/>
      </xdr:nvSpPr>
      <xdr:spPr>
        <a:xfrm>
          <a:off x="22212300" y="129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56713</xdr:rowOff>
    </xdr:from>
    <xdr:to>
      <xdr:col>31</xdr:col>
      <xdr:colOff>85725</xdr:colOff>
      <xdr:row>76</xdr:row>
      <xdr:rowOff>158313</xdr:rowOff>
    </xdr:to>
    <xdr:sp macro="" textlink="">
      <xdr:nvSpPr>
        <xdr:cNvPr id="832" name="円/楕円 831"/>
        <xdr:cNvSpPr/>
      </xdr:nvSpPr>
      <xdr:spPr>
        <a:xfrm>
          <a:off x="21272500" y="130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149440</xdr:rowOff>
    </xdr:from>
    <xdr:ext cx="534377" cy="259045"/>
    <xdr:sp macro="" textlink="">
      <xdr:nvSpPr>
        <xdr:cNvPr id="833" name="テキスト ボックス 832"/>
        <xdr:cNvSpPr txBox="1"/>
      </xdr:nvSpPr>
      <xdr:spPr>
        <a:xfrm>
          <a:off x="21056111" y="131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28,204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121179</xdr:rowOff>
    </xdr:from>
    <xdr:to>
      <xdr:col>29</xdr:col>
      <xdr:colOff>568325</xdr:colOff>
      <xdr:row>77</xdr:row>
      <xdr:rowOff>51329</xdr:rowOff>
    </xdr:to>
    <xdr:sp macro="" textlink="">
      <xdr:nvSpPr>
        <xdr:cNvPr id="834" name="円/楕円 833"/>
        <xdr:cNvSpPr/>
      </xdr:nvSpPr>
      <xdr:spPr>
        <a:xfrm>
          <a:off x="20383500" y="1315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42456</xdr:rowOff>
    </xdr:from>
    <xdr:ext cx="534377" cy="259045"/>
    <xdr:sp macro="" textlink="">
      <xdr:nvSpPr>
        <xdr:cNvPr id="835" name="テキスト ボックス 834"/>
        <xdr:cNvSpPr txBox="1"/>
      </xdr:nvSpPr>
      <xdr:spPr>
        <a:xfrm>
          <a:off x="20167111" y="1324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136220</xdr:rowOff>
    </xdr:from>
    <xdr:to>
      <xdr:col>28</xdr:col>
      <xdr:colOff>365125</xdr:colOff>
      <xdr:row>77</xdr:row>
      <xdr:rowOff>66370</xdr:rowOff>
    </xdr:to>
    <xdr:sp macro="" textlink="">
      <xdr:nvSpPr>
        <xdr:cNvPr id="836" name="円/楕円 835"/>
        <xdr:cNvSpPr/>
      </xdr:nvSpPr>
      <xdr:spPr>
        <a:xfrm>
          <a:off x="19494500" y="131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57497</xdr:rowOff>
    </xdr:from>
    <xdr:ext cx="534377" cy="259045"/>
    <xdr:sp macro="" textlink="">
      <xdr:nvSpPr>
        <xdr:cNvPr id="837" name="テキスト ボックス 836"/>
        <xdr:cNvSpPr txBox="1"/>
      </xdr:nvSpPr>
      <xdr:spPr>
        <a:xfrm>
          <a:off x="19278111" y="132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26,465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38745</xdr:rowOff>
    </xdr:from>
    <xdr:to>
      <xdr:col>27</xdr:col>
      <xdr:colOff>161925</xdr:colOff>
      <xdr:row>77</xdr:row>
      <xdr:rowOff>140345</xdr:rowOff>
    </xdr:to>
    <xdr:sp macro="" textlink="">
      <xdr:nvSpPr>
        <xdr:cNvPr id="838" name="円/楕円 837"/>
        <xdr:cNvSpPr/>
      </xdr:nvSpPr>
      <xdr:spPr>
        <a:xfrm>
          <a:off x="18605500" y="1324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131472</xdr:rowOff>
    </xdr:from>
    <xdr:ext cx="534377" cy="259045"/>
    <xdr:sp macro="" textlink="">
      <xdr:nvSpPr>
        <xdr:cNvPr id="839" name="テキスト ボックス 838"/>
        <xdr:cNvSpPr txBox="1"/>
      </xdr:nvSpPr>
      <xdr:spPr>
        <a:xfrm>
          <a:off x="18389111" y="1333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u="none">
              <a:solidFill>
                <a:sysClr val="windowText" lastClr="000000"/>
              </a:solidFill>
              <a:latin typeface="ＭＳ Ｐゴシック"/>
            </a:rPr>
            <a:t>　義務的経費の人件費では、地方公務員の給与制度の総合的見直しに伴う職員給の減があったものの、退職者の増による退職金の増等により、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１，２２９円増加</a:t>
          </a:r>
          <a:r>
            <a:rPr kumimoji="1" lang="ja-JP" altLang="ja-JP" sz="1300" u="none">
              <a:solidFill>
                <a:sysClr val="windowText" lastClr="000000"/>
              </a:solidFill>
              <a:effectLst/>
              <a:latin typeface="+mn-lt"/>
              <a:ea typeface="+mn-ea"/>
              <a:cs typeface="+mn-cs"/>
            </a:rPr>
            <a:t>し</a:t>
          </a:r>
          <a:r>
            <a:rPr kumimoji="1" lang="ja-JP" altLang="en-US" sz="1300" u="none">
              <a:solidFill>
                <a:sysClr val="windowText" lastClr="000000"/>
              </a:solidFill>
              <a:effectLst/>
              <a:latin typeface="+mn-lt"/>
              <a:ea typeface="+mn-ea"/>
              <a:cs typeface="+mn-cs"/>
            </a:rPr>
            <a:t>５８，７７１円</a:t>
          </a:r>
          <a:r>
            <a:rPr kumimoji="1" lang="ja-JP" altLang="ja-JP" sz="1300" u="none">
              <a:solidFill>
                <a:sysClr val="windowText" lastClr="000000"/>
              </a:solidFill>
              <a:effectLst/>
              <a:latin typeface="+mn-lt"/>
              <a:ea typeface="+mn-ea"/>
              <a:cs typeface="+mn-cs"/>
            </a:rPr>
            <a:t>となった。</a:t>
          </a:r>
          <a:endParaRPr kumimoji="1" lang="ja-JP" altLang="en-US" sz="1300" u="none">
            <a:solidFill>
              <a:sysClr val="windowText" lastClr="000000"/>
            </a:solidFill>
            <a:latin typeface="ＭＳ Ｐゴシック"/>
          </a:endParaRPr>
        </a:p>
        <a:p>
          <a:r>
            <a:rPr kumimoji="1" lang="ja-JP" altLang="en-US" sz="1300" u="none">
              <a:solidFill>
                <a:sysClr val="windowText" lastClr="000000"/>
              </a:solidFill>
              <a:latin typeface="ＭＳ Ｐゴシック"/>
            </a:rPr>
            <a:t>　扶助費については、教育・保育施設等運営給付費及び自立支援サービス事業費の増により、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２</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７７５</a:t>
          </a:r>
          <a:r>
            <a:rPr kumimoji="1" lang="ja-JP" altLang="ja-JP" sz="1300" u="none">
              <a:solidFill>
                <a:sysClr val="windowText" lastClr="000000"/>
              </a:solidFill>
              <a:effectLst/>
              <a:latin typeface="+mn-lt"/>
              <a:ea typeface="+mn-ea"/>
              <a:cs typeface="+mn-cs"/>
            </a:rPr>
            <a:t>円増加し</a:t>
          </a:r>
          <a:r>
            <a:rPr kumimoji="1" lang="ja-JP" altLang="en-US" sz="1300" u="none">
              <a:solidFill>
                <a:sysClr val="windowText" lastClr="000000"/>
              </a:solidFill>
              <a:effectLst/>
              <a:latin typeface="+mn-lt"/>
              <a:ea typeface="+mn-ea"/>
              <a:cs typeface="+mn-cs"/>
            </a:rPr>
            <a:t>９７</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３５１</a:t>
          </a:r>
          <a:r>
            <a:rPr kumimoji="1" lang="ja-JP" altLang="ja-JP" sz="1300" u="none">
              <a:solidFill>
                <a:sysClr val="windowText" lastClr="000000"/>
              </a:solidFill>
              <a:effectLst/>
              <a:latin typeface="+mn-lt"/>
              <a:ea typeface="+mn-ea"/>
              <a:cs typeface="+mn-cs"/>
            </a:rPr>
            <a:t>円</a:t>
          </a:r>
          <a:r>
            <a:rPr kumimoji="1" lang="ja-JP" altLang="en-US" sz="1300" u="none">
              <a:solidFill>
                <a:sysClr val="windowText" lastClr="000000"/>
              </a:solidFill>
              <a:latin typeface="ＭＳ Ｐゴシック"/>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ysClr val="windowText" lastClr="000000"/>
              </a:solidFill>
              <a:latin typeface="ＭＳ Ｐゴシック"/>
            </a:rPr>
            <a:t>　普通建設事業費については、都市基本計画推進事業費、小学校老朽化リニューアル事業費などは増となったものの、小学校冷暖房機整備事業費、介護保険対策事業費、</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地域振興複合施設等整備事業費</a:t>
          </a:r>
          <a:r>
            <a:rPr kumimoji="1" lang="ja-JP" altLang="en-US" sz="1300" u="none">
              <a:solidFill>
                <a:sysClr val="windowText" lastClr="000000"/>
              </a:solidFill>
              <a:latin typeface="ＭＳ Ｐゴシック"/>
            </a:rPr>
            <a:t>などの減により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２</a:t>
          </a:r>
          <a:r>
            <a:rPr kumimoji="1" lang="ja-JP" altLang="ja-JP" sz="1300" u="none">
              <a:solidFill>
                <a:sysClr val="windowText" lastClr="000000"/>
              </a:solidFill>
              <a:effectLst/>
              <a:latin typeface="+mn-lt"/>
              <a:ea typeface="+mn-ea"/>
              <a:cs typeface="+mn-cs"/>
            </a:rPr>
            <a:t>，２</a:t>
          </a:r>
          <a:r>
            <a:rPr kumimoji="1" lang="ja-JP" altLang="en-US" sz="1300" u="none">
              <a:solidFill>
                <a:sysClr val="windowText" lastClr="000000"/>
              </a:solidFill>
              <a:effectLst/>
              <a:latin typeface="+mn-lt"/>
              <a:ea typeface="+mn-ea"/>
              <a:cs typeface="+mn-cs"/>
            </a:rPr>
            <a:t>６８円減少</a:t>
          </a:r>
          <a:r>
            <a:rPr kumimoji="1" lang="ja-JP" altLang="ja-JP" sz="1300" u="none">
              <a:solidFill>
                <a:sysClr val="windowText" lastClr="000000"/>
              </a:solidFill>
              <a:effectLst/>
              <a:latin typeface="+mn-lt"/>
              <a:ea typeface="+mn-ea"/>
              <a:cs typeface="+mn-cs"/>
            </a:rPr>
            <a:t>し</a:t>
          </a:r>
          <a:r>
            <a:rPr kumimoji="1" lang="ja-JP" altLang="en-US" sz="1300" u="none">
              <a:solidFill>
                <a:sysClr val="windowText" lastClr="000000"/>
              </a:solidFill>
              <a:effectLst/>
              <a:latin typeface="+mn-lt"/>
              <a:ea typeface="+mn-ea"/>
              <a:cs typeface="+mn-cs"/>
            </a:rPr>
            <a:t>４９</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４８０</a:t>
          </a:r>
          <a:r>
            <a:rPr kumimoji="1" lang="ja-JP" altLang="ja-JP" sz="1300" u="none">
              <a:solidFill>
                <a:sysClr val="windowText" lastClr="000000"/>
              </a:solidFill>
              <a:effectLst/>
              <a:latin typeface="+mn-lt"/>
              <a:ea typeface="+mn-ea"/>
              <a:cs typeface="+mn-cs"/>
            </a:rPr>
            <a:t>円となった。</a:t>
          </a:r>
          <a:endParaRPr lang="ja-JP" altLang="ja-JP" sz="1300" u="none">
            <a:solidFill>
              <a:sysClr val="windowText" lastClr="000000"/>
            </a:solidFill>
            <a:effectLst/>
          </a:endParaRPr>
        </a:p>
        <a:p>
          <a:r>
            <a:rPr kumimoji="1" lang="ja-JP" altLang="en-US" sz="1300" u="none">
              <a:solidFill>
                <a:sysClr val="windowText" lastClr="000000"/>
              </a:solidFill>
              <a:latin typeface="ＭＳ Ｐゴシック"/>
            </a:rPr>
            <a:t>　その他の経費のうち、補助費等については、新ごみ処理施設建設に伴う一部事務組合への負担金の増などにより、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３</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５６９</a:t>
          </a:r>
          <a:r>
            <a:rPr kumimoji="1" lang="ja-JP" altLang="ja-JP" sz="1300" u="none">
              <a:solidFill>
                <a:sysClr val="windowText" lastClr="000000"/>
              </a:solidFill>
              <a:effectLst/>
              <a:latin typeface="+mn-lt"/>
              <a:ea typeface="+mn-ea"/>
              <a:cs typeface="+mn-cs"/>
            </a:rPr>
            <a:t>円増加し</a:t>
          </a:r>
          <a:r>
            <a:rPr kumimoji="1" lang="ja-JP" altLang="en-US" sz="1300" u="none">
              <a:solidFill>
                <a:sysClr val="windowText" lastClr="000000"/>
              </a:solidFill>
              <a:effectLst/>
              <a:latin typeface="+mn-lt"/>
              <a:ea typeface="+mn-ea"/>
              <a:cs typeface="+mn-cs"/>
            </a:rPr>
            <a:t>６８</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３５６</a:t>
          </a:r>
          <a:r>
            <a:rPr kumimoji="1" lang="ja-JP" altLang="ja-JP" sz="1300" u="none">
              <a:solidFill>
                <a:sysClr val="windowText" lastClr="000000"/>
              </a:solidFill>
              <a:effectLst/>
              <a:latin typeface="+mn-lt"/>
              <a:ea typeface="+mn-ea"/>
              <a:cs typeface="+mn-cs"/>
            </a:rPr>
            <a:t>円となった。</a:t>
          </a:r>
          <a:r>
            <a:rPr kumimoji="1" lang="ja-JP" altLang="en-US" sz="1300" u="none">
              <a:solidFill>
                <a:sysClr val="windowText" lastClr="000000"/>
              </a:solidFill>
              <a:latin typeface="ＭＳ Ｐゴシック"/>
            </a:rPr>
            <a:t>積立金については、公共施設整備事業等基金積立金などの減により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２６６</a:t>
          </a:r>
          <a:r>
            <a:rPr kumimoji="1" lang="ja-JP" altLang="ja-JP" sz="1300" u="none">
              <a:solidFill>
                <a:sysClr val="windowText" lastClr="000000"/>
              </a:solidFill>
              <a:effectLst/>
              <a:latin typeface="+mn-lt"/>
              <a:ea typeface="+mn-ea"/>
              <a:cs typeface="+mn-cs"/>
            </a:rPr>
            <a:t>円</a:t>
          </a:r>
          <a:r>
            <a:rPr kumimoji="1" lang="ja-JP" altLang="en-US" sz="1300" u="none">
              <a:solidFill>
                <a:sysClr val="windowText" lastClr="000000"/>
              </a:solidFill>
              <a:effectLst/>
              <a:latin typeface="+mn-lt"/>
              <a:ea typeface="+mn-ea"/>
              <a:cs typeface="+mn-cs"/>
            </a:rPr>
            <a:t>減少</a:t>
          </a:r>
          <a:r>
            <a:rPr kumimoji="1" lang="ja-JP" altLang="ja-JP" sz="1300" u="none">
              <a:solidFill>
                <a:sysClr val="windowText" lastClr="000000"/>
              </a:solidFill>
              <a:effectLst/>
              <a:latin typeface="+mn-lt"/>
              <a:ea typeface="+mn-ea"/>
              <a:cs typeface="+mn-cs"/>
            </a:rPr>
            <a:t>し</a:t>
          </a:r>
          <a:r>
            <a:rPr kumimoji="1" lang="ja-JP" altLang="en-US" sz="1300" u="none">
              <a:solidFill>
                <a:sysClr val="windowText" lastClr="000000"/>
              </a:solidFill>
              <a:effectLst/>
              <a:latin typeface="+mn-lt"/>
              <a:ea typeface="+mn-ea"/>
              <a:cs typeface="+mn-cs"/>
            </a:rPr>
            <a:t>３８８</a:t>
          </a:r>
          <a:r>
            <a:rPr kumimoji="1" lang="ja-JP" altLang="ja-JP" sz="1300" u="none">
              <a:solidFill>
                <a:sysClr val="windowText" lastClr="000000"/>
              </a:solidFill>
              <a:effectLst/>
              <a:latin typeface="+mn-lt"/>
              <a:ea typeface="+mn-ea"/>
              <a:cs typeface="+mn-cs"/>
            </a:rPr>
            <a:t>円となった。</a:t>
          </a:r>
          <a:r>
            <a:rPr kumimoji="1" lang="ja-JP" altLang="en-US" sz="1300" u="none">
              <a:solidFill>
                <a:sysClr val="windowText" lastClr="000000"/>
              </a:solidFill>
              <a:effectLst/>
              <a:latin typeface="+mn-lt"/>
              <a:ea typeface="+mn-ea"/>
              <a:cs typeface="+mn-cs"/>
            </a:rPr>
            <a:t>また、</a:t>
          </a:r>
          <a:r>
            <a:rPr kumimoji="1" lang="ja-JP" altLang="en-US" sz="1300" u="none">
              <a:solidFill>
                <a:sysClr val="windowText" lastClr="000000"/>
              </a:solidFill>
              <a:latin typeface="ＭＳ Ｐゴシック"/>
            </a:rPr>
            <a:t>繰出金については介護保険及び国民健康保険事業特別会計などへの繰出金の増により、</a:t>
          </a:r>
          <a:r>
            <a:rPr kumimoji="1" lang="ja-JP" altLang="ja-JP" sz="1300" u="none">
              <a:solidFill>
                <a:sysClr val="windowText" lastClr="000000"/>
              </a:solidFill>
              <a:effectLst/>
              <a:latin typeface="+mn-lt"/>
              <a:ea typeface="+mn-ea"/>
              <a:cs typeface="+mn-cs"/>
            </a:rPr>
            <a:t>平成２６年度と比較し</a:t>
          </a:r>
          <a:r>
            <a:rPr kumimoji="1" lang="ja-JP" altLang="en-US" sz="1300" u="none">
              <a:solidFill>
                <a:sysClr val="windowText" lastClr="000000"/>
              </a:solidFill>
              <a:effectLst/>
              <a:latin typeface="+mn-lt"/>
              <a:ea typeface="+mn-ea"/>
              <a:cs typeface="+mn-cs"/>
            </a:rPr>
            <a:t>１</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４８６</a:t>
          </a:r>
          <a:r>
            <a:rPr kumimoji="1" lang="ja-JP" altLang="ja-JP" sz="1300" u="none">
              <a:solidFill>
                <a:sysClr val="windowText" lastClr="000000"/>
              </a:solidFill>
              <a:effectLst/>
              <a:latin typeface="+mn-lt"/>
              <a:ea typeface="+mn-ea"/>
              <a:cs typeface="+mn-cs"/>
            </a:rPr>
            <a:t>円増加し</a:t>
          </a:r>
          <a:r>
            <a:rPr kumimoji="1" lang="ja-JP" altLang="en-US" sz="1300" u="none">
              <a:solidFill>
                <a:sysClr val="windowText" lastClr="000000"/>
              </a:solidFill>
              <a:effectLst/>
              <a:latin typeface="+mn-lt"/>
              <a:ea typeface="+mn-ea"/>
              <a:cs typeface="+mn-cs"/>
            </a:rPr>
            <a:t>２９</a:t>
          </a:r>
          <a:r>
            <a:rPr kumimoji="1" lang="ja-JP" altLang="ja-JP" sz="1300" u="none">
              <a:solidFill>
                <a:sysClr val="windowText" lastClr="000000"/>
              </a:solidFill>
              <a:effectLst/>
              <a:latin typeface="+mn-lt"/>
              <a:ea typeface="+mn-ea"/>
              <a:cs typeface="+mn-cs"/>
            </a:rPr>
            <a:t>，</a:t>
          </a:r>
          <a:r>
            <a:rPr kumimoji="1" lang="ja-JP" altLang="en-US" sz="1300" u="none">
              <a:solidFill>
                <a:sysClr val="windowText" lastClr="000000"/>
              </a:solidFill>
              <a:effectLst/>
              <a:latin typeface="+mn-lt"/>
              <a:ea typeface="+mn-ea"/>
              <a:cs typeface="+mn-cs"/>
            </a:rPr>
            <a:t>６９０</a:t>
          </a:r>
          <a:r>
            <a:rPr kumimoji="1" lang="ja-JP" altLang="ja-JP" sz="1300" u="none">
              <a:solidFill>
                <a:sysClr val="windowText" lastClr="000000"/>
              </a:solidFill>
              <a:effectLst/>
              <a:latin typeface="+mn-lt"/>
              <a:ea typeface="+mn-ea"/>
              <a:cs typeface="+mn-cs"/>
            </a:rPr>
            <a:t>円となった。</a:t>
          </a:r>
          <a:endParaRPr kumimoji="1" lang="ja-JP" altLang="en-US" sz="1300" u="none">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192,559
187,575
212.47
74,128,043
73,119,002
876,921
41,799,378
75,340,827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68.3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149606</xdr:rowOff>
    </xdr:from>
    <xdr:to>
      <xdr:col>6</xdr:col>
      <xdr:colOff>510540</xdr:colOff>
      <xdr:row>39</xdr:row>
      <xdr:rowOff>254</xdr:rowOff>
    </xdr:to>
    <xdr:cxnSp macro="">
      <xdr:nvCxnSpPr>
        <xdr:cNvPr id="56" name="直線コネクタ 55"/>
        <xdr:cNvCxnSpPr/>
      </xdr:nvCxnSpPr>
      <xdr:spPr>
        <a:xfrm flipV="1">
          <a:off x="4633595" y="5636006"/>
          <a:ext cx="1270" cy="105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4081</xdr:rowOff>
    </xdr:from>
    <xdr:ext cx="469744" cy="259045"/>
    <xdr:sp macro="" textlink="">
      <xdr:nvSpPr>
        <xdr:cNvPr id="57" name="議会費最小値テキスト"/>
        <xdr:cNvSpPr txBox="1"/>
      </xdr:nvSpPr>
      <xdr:spPr>
        <a:xfrm>
          <a:off x="4686300"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254</xdr:rowOff>
    </xdr:from>
    <xdr:to>
      <xdr:col>6</xdr:col>
      <xdr:colOff>600075</xdr:colOff>
      <xdr:row>39</xdr:row>
      <xdr:rowOff>254</xdr:rowOff>
    </xdr:to>
    <xdr:cxnSp macro="">
      <xdr:nvCxnSpPr>
        <xdr:cNvPr id="58" name="直線コネクタ 57"/>
        <xdr:cNvCxnSpPr/>
      </xdr:nvCxnSpPr>
      <xdr:spPr>
        <a:xfrm>
          <a:off x="4546600" y="6686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96283</xdr:rowOff>
    </xdr:from>
    <xdr:ext cx="469744" cy="259045"/>
    <xdr:sp macro="" textlink="">
      <xdr:nvSpPr>
        <xdr:cNvPr id="59" name="議会費最大値テキスト"/>
        <xdr:cNvSpPr txBox="1"/>
      </xdr:nvSpPr>
      <xdr:spPr>
        <a:xfrm>
          <a:off x="4686300" y="541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32</xdr:row>
      <xdr:rowOff>149606</xdr:rowOff>
    </xdr:from>
    <xdr:to>
      <xdr:col>6</xdr:col>
      <xdr:colOff>600075</xdr:colOff>
      <xdr:row>32</xdr:row>
      <xdr:rowOff>149606</xdr:rowOff>
    </xdr:to>
    <xdr:cxnSp macro="">
      <xdr:nvCxnSpPr>
        <xdr:cNvPr id="60" name="直線コネクタ 59"/>
        <xdr:cNvCxnSpPr/>
      </xdr:nvCxnSpPr>
      <xdr:spPr>
        <a:xfrm>
          <a:off x="4546600" y="5636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149606</xdr:rowOff>
    </xdr:from>
    <xdr:to>
      <xdr:col>6</xdr:col>
      <xdr:colOff>511175</xdr:colOff>
      <xdr:row>33</xdr:row>
      <xdr:rowOff>33020</xdr:rowOff>
    </xdr:to>
    <xdr:cxnSp macro="">
      <xdr:nvCxnSpPr>
        <xdr:cNvPr id="61" name="直線コネクタ 60"/>
        <xdr:cNvCxnSpPr/>
      </xdr:nvCxnSpPr>
      <xdr:spPr>
        <a:xfrm flipV="1">
          <a:off x="3797300" y="563600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161815</xdr:rowOff>
    </xdr:from>
    <xdr:ext cx="469744" cy="259045"/>
    <xdr:sp macro="" textlink="">
      <xdr:nvSpPr>
        <xdr:cNvPr id="62" name="議会費平均値テキスト"/>
        <xdr:cNvSpPr txBox="1"/>
      </xdr:nvSpPr>
      <xdr:spPr>
        <a:xfrm>
          <a:off x="4686300" y="61625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11938</xdr:rowOff>
    </xdr:from>
    <xdr:to>
      <xdr:col>6</xdr:col>
      <xdr:colOff>561975</xdr:colOff>
      <xdr:row>36</xdr:row>
      <xdr:rowOff>113538</xdr:rowOff>
    </xdr:to>
    <xdr:sp macro="" textlink="">
      <xdr:nvSpPr>
        <xdr:cNvPr id="63" name="フローチャート : 判断 62"/>
        <xdr:cNvSpPr/>
      </xdr:nvSpPr>
      <xdr:spPr>
        <a:xfrm>
          <a:off x="45847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33020</xdr:rowOff>
    </xdr:from>
    <xdr:to>
      <xdr:col>5</xdr:col>
      <xdr:colOff>358775</xdr:colOff>
      <xdr:row>33</xdr:row>
      <xdr:rowOff>70358</xdr:rowOff>
    </xdr:to>
    <xdr:cxnSp macro="">
      <xdr:nvCxnSpPr>
        <xdr:cNvPr id="64" name="直線コネクタ 63"/>
        <xdr:cNvCxnSpPr/>
      </xdr:nvCxnSpPr>
      <xdr:spPr>
        <a:xfrm flipV="1">
          <a:off x="2908300" y="5690870"/>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54610</xdr:rowOff>
    </xdr:from>
    <xdr:to>
      <xdr:col>5</xdr:col>
      <xdr:colOff>409575</xdr:colOff>
      <xdr:row>36</xdr:row>
      <xdr:rowOff>156210</xdr:rowOff>
    </xdr:to>
    <xdr:sp macro="" textlink="">
      <xdr:nvSpPr>
        <xdr:cNvPr id="65" name="フローチャート : 判断 64"/>
        <xdr:cNvSpPr/>
      </xdr:nvSpPr>
      <xdr:spPr>
        <a:xfrm>
          <a:off x="3746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147337</xdr:rowOff>
    </xdr:from>
    <xdr:ext cx="469744" cy="259045"/>
    <xdr:sp macro="" textlink="">
      <xdr:nvSpPr>
        <xdr:cNvPr id="66" name="テキスト ボックス 65"/>
        <xdr:cNvSpPr txBox="1"/>
      </xdr:nvSpPr>
      <xdr:spPr>
        <a:xfrm>
          <a:off x="3562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163322</xdr:rowOff>
    </xdr:from>
    <xdr:to>
      <xdr:col>4</xdr:col>
      <xdr:colOff>155575</xdr:colOff>
      <xdr:row>33</xdr:row>
      <xdr:rowOff>70358</xdr:rowOff>
    </xdr:to>
    <xdr:cxnSp macro="">
      <xdr:nvCxnSpPr>
        <xdr:cNvPr id="67" name="直線コネクタ 66"/>
        <xdr:cNvCxnSpPr/>
      </xdr:nvCxnSpPr>
      <xdr:spPr>
        <a:xfrm>
          <a:off x="2019300" y="5649722"/>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96520</xdr:rowOff>
    </xdr:from>
    <xdr:to>
      <xdr:col>4</xdr:col>
      <xdr:colOff>206375</xdr:colOff>
      <xdr:row>37</xdr:row>
      <xdr:rowOff>26670</xdr:rowOff>
    </xdr:to>
    <xdr:sp macro="" textlink="">
      <xdr:nvSpPr>
        <xdr:cNvPr id="68" name="フローチャート : 判断 67"/>
        <xdr:cNvSpPr/>
      </xdr:nvSpPr>
      <xdr:spPr>
        <a:xfrm>
          <a:off x="2857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17797</xdr:rowOff>
    </xdr:from>
    <xdr:ext cx="469744" cy="259045"/>
    <xdr:sp macro="" textlink="">
      <xdr:nvSpPr>
        <xdr:cNvPr id="69" name="テキスト ボックス 68"/>
        <xdr:cNvSpPr txBox="1"/>
      </xdr:nvSpPr>
      <xdr:spPr>
        <a:xfrm>
          <a:off x="2673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112268</xdr:rowOff>
    </xdr:from>
    <xdr:to>
      <xdr:col>2</xdr:col>
      <xdr:colOff>638175</xdr:colOff>
      <xdr:row>32</xdr:row>
      <xdr:rowOff>163322</xdr:rowOff>
    </xdr:to>
    <xdr:cxnSp macro="">
      <xdr:nvCxnSpPr>
        <xdr:cNvPr id="70" name="直線コネクタ 69"/>
        <xdr:cNvCxnSpPr/>
      </xdr:nvCxnSpPr>
      <xdr:spPr>
        <a:xfrm>
          <a:off x="1130300" y="5427218"/>
          <a:ext cx="889000" cy="2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36322</xdr:rowOff>
    </xdr:from>
    <xdr:to>
      <xdr:col>3</xdr:col>
      <xdr:colOff>3175</xdr:colOff>
      <xdr:row>36</xdr:row>
      <xdr:rowOff>137922</xdr:rowOff>
    </xdr:to>
    <xdr:sp macro="" textlink="">
      <xdr:nvSpPr>
        <xdr:cNvPr id="71" name="フローチャート : 判断 70"/>
        <xdr:cNvSpPr/>
      </xdr:nvSpPr>
      <xdr:spPr>
        <a:xfrm>
          <a:off x="196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129049</xdr:rowOff>
    </xdr:from>
    <xdr:ext cx="469744" cy="259045"/>
    <xdr:sp macro="" textlink="">
      <xdr:nvSpPr>
        <xdr:cNvPr id="72" name="テキスト ボックス 71"/>
        <xdr:cNvSpPr txBox="1"/>
      </xdr:nvSpPr>
      <xdr:spPr>
        <a:xfrm>
          <a:off x="178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162814</xdr:rowOff>
    </xdr:from>
    <xdr:to>
      <xdr:col>1</xdr:col>
      <xdr:colOff>485775</xdr:colOff>
      <xdr:row>35</xdr:row>
      <xdr:rowOff>92964</xdr:rowOff>
    </xdr:to>
    <xdr:sp macro="" textlink="">
      <xdr:nvSpPr>
        <xdr:cNvPr id="73" name="フローチャート : 判断 72"/>
        <xdr:cNvSpPr/>
      </xdr:nvSpPr>
      <xdr:spPr>
        <a:xfrm>
          <a:off x="1079500" y="599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84091</xdr:rowOff>
    </xdr:from>
    <xdr:ext cx="469744" cy="259045"/>
    <xdr:sp macro="" textlink="">
      <xdr:nvSpPr>
        <xdr:cNvPr id="74" name="テキスト ボックス 73"/>
        <xdr:cNvSpPr txBox="1"/>
      </xdr:nvSpPr>
      <xdr:spPr>
        <a:xfrm>
          <a:off x="895427" y="608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98806</xdr:rowOff>
    </xdr:from>
    <xdr:to>
      <xdr:col>6</xdr:col>
      <xdr:colOff>561975</xdr:colOff>
      <xdr:row>33</xdr:row>
      <xdr:rowOff>28956</xdr:rowOff>
    </xdr:to>
    <xdr:sp macro="" textlink="">
      <xdr:nvSpPr>
        <xdr:cNvPr id="80" name="円/楕円 79"/>
        <xdr:cNvSpPr/>
      </xdr:nvSpPr>
      <xdr:spPr>
        <a:xfrm>
          <a:off x="4584700" y="55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51833</xdr:rowOff>
    </xdr:from>
    <xdr:ext cx="469744" cy="259045"/>
    <xdr:sp macro="" textlink="">
      <xdr:nvSpPr>
        <xdr:cNvPr id="81" name="議会費該当値テキスト"/>
        <xdr:cNvSpPr txBox="1"/>
      </xdr:nvSpPr>
      <xdr:spPr>
        <a:xfrm>
          <a:off x="4686300" y="553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153670</xdr:rowOff>
    </xdr:from>
    <xdr:to>
      <xdr:col>5</xdr:col>
      <xdr:colOff>409575</xdr:colOff>
      <xdr:row>33</xdr:row>
      <xdr:rowOff>83820</xdr:rowOff>
    </xdr:to>
    <xdr:sp macro="" textlink="">
      <xdr:nvSpPr>
        <xdr:cNvPr id="82" name="円/楕円 81"/>
        <xdr:cNvSpPr/>
      </xdr:nvSpPr>
      <xdr:spPr>
        <a:xfrm>
          <a:off x="3746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100347</xdr:rowOff>
    </xdr:from>
    <xdr:ext cx="469744" cy="259045"/>
    <xdr:sp macro="" textlink="">
      <xdr:nvSpPr>
        <xdr:cNvPr id="83" name="テキスト ボックス 82"/>
        <xdr:cNvSpPr txBox="1"/>
      </xdr:nvSpPr>
      <xdr:spPr>
        <a:xfrm>
          <a:off x="3562427" y="54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19558</xdr:rowOff>
    </xdr:from>
    <xdr:to>
      <xdr:col>4</xdr:col>
      <xdr:colOff>206375</xdr:colOff>
      <xdr:row>33</xdr:row>
      <xdr:rowOff>121158</xdr:rowOff>
    </xdr:to>
    <xdr:sp macro="" textlink="">
      <xdr:nvSpPr>
        <xdr:cNvPr id="84" name="円/楕円 83"/>
        <xdr:cNvSpPr/>
      </xdr:nvSpPr>
      <xdr:spPr>
        <a:xfrm>
          <a:off x="2857500" y="56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137685</xdr:rowOff>
    </xdr:from>
    <xdr:ext cx="469744" cy="259045"/>
    <xdr:sp macro="" textlink="">
      <xdr:nvSpPr>
        <xdr:cNvPr id="85" name="テキスト ボックス 84"/>
        <xdr:cNvSpPr txBox="1"/>
      </xdr:nvSpPr>
      <xdr:spPr>
        <a:xfrm>
          <a:off x="2673427"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112522</xdr:rowOff>
    </xdr:from>
    <xdr:to>
      <xdr:col>3</xdr:col>
      <xdr:colOff>3175</xdr:colOff>
      <xdr:row>33</xdr:row>
      <xdr:rowOff>42672</xdr:rowOff>
    </xdr:to>
    <xdr:sp macro="" textlink="">
      <xdr:nvSpPr>
        <xdr:cNvPr id="86" name="円/楕円 85"/>
        <xdr:cNvSpPr/>
      </xdr:nvSpPr>
      <xdr:spPr>
        <a:xfrm>
          <a:off x="1968500" y="559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59199</xdr:rowOff>
    </xdr:from>
    <xdr:ext cx="469744" cy="259045"/>
    <xdr:sp macro="" textlink="">
      <xdr:nvSpPr>
        <xdr:cNvPr id="87" name="テキスト ボックス 86"/>
        <xdr:cNvSpPr txBox="1"/>
      </xdr:nvSpPr>
      <xdr:spPr>
        <a:xfrm>
          <a:off x="1784427" y="53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61468</xdr:rowOff>
    </xdr:from>
    <xdr:to>
      <xdr:col>1</xdr:col>
      <xdr:colOff>485775</xdr:colOff>
      <xdr:row>31</xdr:row>
      <xdr:rowOff>163068</xdr:rowOff>
    </xdr:to>
    <xdr:sp macro="" textlink="">
      <xdr:nvSpPr>
        <xdr:cNvPr id="88" name="円/楕円 87"/>
        <xdr:cNvSpPr/>
      </xdr:nvSpPr>
      <xdr:spPr>
        <a:xfrm>
          <a:off x="1079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8145</xdr:rowOff>
    </xdr:from>
    <xdr:ext cx="469744" cy="259045"/>
    <xdr:sp macro="" textlink="">
      <xdr:nvSpPr>
        <xdr:cNvPr id="89" name="テキスト ボックス 88"/>
        <xdr:cNvSpPr txBox="1"/>
      </xdr:nvSpPr>
      <xdr:spPr>
        <a:xfrm>
          <a:off x="895427"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4" name="直線コネクタ 113"/>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5"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6" name="直線コネクタ 115"/>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7"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18" name="直線コネクタ 117"/>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20218</xdr:rowOff>
    </xdr:from>
    <xdr:to>
      <xdr:col>6</xdr:col>
      <xdr:colOff>511175</xdr:colOff>
      <xdr:row>57</xdr:row>
      <xdr:rowOff>61385</xdr:rowOff>
    </xdr:to>
    <xdr:cxnSp macro="">
      <xdr:nvCxnSpPr>
        <xdr:cNvPr id="119" name="直線コネクタ 118"/>
        <xdr:cNvCxnSpPr/>
      </xdr:nvCxnSpPr>
      <xdr:spPr>
        <a:xfrm flipV="1">
          <a:off x="3797300" y="9792868"/>
          <a:ext cx="8382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0"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1" name="フローチャート : 判断 120"/>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24085</xdr:rowOff>
    </xdr:from>
    <xdr:to>
      <xdr:col>5</xdr:col>
      <xdr:colOff>358775</xdr:colOff>
      <xdr:row>57</xdr:row>
      <xdr:rowOff>61385</xdr:rowOff>
    </xdr:to>
    <xdr:cxnSp macro="">
      <xdr:nvCxnSpPr>
        <xdr:cNvPr id="122" name="直線コネクタ 121"/>
        <xdr:cNvCxnSpPr/>
      </xdr:nvCxnSpPr>
      <xdr:spPr>
        <a:xfrm>
          <a:off x="2908300" y="9796735"/>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3" name="フローチャート : 判断 122"/>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4" name="テキスト ボックス 123"/>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118173</xdr:rowOff>
    </xdr:from>
    <xdr:to>
      <xdr:col>4</xdr:col>
      <xdr:colOff>155575</xdr:colOff>
      <xdr:row>57</xdr:row>
      <xdr:rowOff>24085</xdr:rowOff>
    </xdr:to>
    <xdr:cxnSp macro="">
      <xdr:nvCxnSpPr>
        <xdr:cNvPr id="125" name="直線コネクタ 124"/>
        <xdr:cNvCxnSpPr/>
      </xdr:nvCxnSpPr>
      <xdr:spPr>
        <a:xfrm>
          <a:off x="2019300" y="9205023"/>
          <a:ext cx="889000" cy="59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6" name="フローチャート : 判断 125"/>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78052</xdr:rowOff>
    </xdr:from>
    <xdr:ext cx="534377" cy="259045"/>
    <xdr:sp macro="" textlink="">
      <xdr:nvSpPr>
        <xdr:cNvPr id="127" name="テキスト ボックス 126"/>
        <xdr:cNvSpPr txBox="1"/>
      </xdr:nvSpPr>
      <xdr:spPr>
        <a:xfrm>
          <a:off x="2641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118173</xdr:rowOff>
    </xdr:from>
    <xdr:to>
      <xdr:col>2</xdr:col>
      <xdr:colOff>638175</xdr:colOff>
      <xdr:row>56</xdr:row>
      <xdr:rowOff>129222</xdr:rowOff>
    </xdr:to>
    <xdr:cxnSp macro="">
      <xdr:nvCxnSpPr>
        <xdr:cNvPr id="128" name="直線コネクタ 127"/>
        <xdr:cNvCxnSpPr/>
      </xdr:nvCxnSpPr>
      <xdr:spPr>
        <a:xfrm flipV="1">
          <a:off x="1130300" y="9205023"/>
          <a:ext cx="889000" cy="5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29" name="フローチャート : 判断 128"/>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88377</xdr:rowOff>
    </xdr:from>
    <xdr:ext cx="534377" cy="259045"/>
    <xdr:sp macro="" textlink="">
      <xdr:nvSpPr>
        <xdr:cNvPr id="130" name="テキスト ボックス 129"/>
        <xdr:cNvSpPr txBox="1"/>
      </xdr:nvSpPr>
      <xdr:spPr>
        <a:xfrm>
          <a:off x="1752111" y="9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1" name="フローチャート : 判断 130"/>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100493</xdr:rowOff>
    </xdr:from>
    <xdr:ext cx="534377" cy="259045"/>
    <xdr:sp macro="" textlink="">
      <xdr:nvSpPr>
        <xdr:cNvPr id="132" name="テキスト ボックス 131"/>
        <xdr:cNvSpPr txBox="1"/>
      </xdr:nvSpPr>
      <xdr:spPr>
        <a:xfrm>
          <a:off x="863111" y="98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140868</xdr:rowOff>
    </xdr:from>
    <xdr:to>
      <xdr:col>6</xdr:col>
      <xdr:colOff>561975</xdr:colOff>
      <xdr:row>57</xdr:row>
      <xdr:rowOff>71018</xdr:rowOff>
    </xdr:to>
    <xdr:sp macro="" textlink="">
      <xdr:nvSpPr>
        <xdr:cNvPr id="138" name="円/楕円 137"/>
        <xdr:cNvSpPr/>
      </xdr:nvSpPr>
      <xdr:spPr>
        <a:xfrm>
          <a:off x="45847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119295</xdr:rowOff>
    </xdr:from>
    <xdr:ext cx="534377" cy="259045"/>
    <xdr:sp macro="" textlink="">
      <xdr:nvSpPr>
        <xdr:cNvPr id="139" name="総務費該当値テキスト"/>
        <xdr:cNvSpPr txBox="1"/>
      </xdr:nvSpPr>
      <xdr:spPr>
        <a:xfrm>
          <a:off x="4686300" y="972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39,272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10585</xdr:rowOff>
    </xdr:from>
    <xdr:to>
      <xdr:col>5</xdr:col>
      <xdr:colOff>409575</xdr:colOff>
      <xdr:row>57</xdr:row>
      <xdr:rowOff>112185</xdr:rowOff>
    </xdr:to>
    <xdr:sp macro="" textlink="">
      <xdr:nvSpPr>
        <xdr:cNvPr id="140" name="円/楕円 139"/>
        <xdr:cNvSpPr/>
      </xdr:nvSpPr>
      <xdr:spPr>
        <a:xfrm>
          <a:off x="3746500" y="97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128712</xdr:rowOff>
    </xdr:from>
    <xdr:ext cx="534377" cy="259045"/>
    <xdr:sp macro="" textlink="">
      <xdr:nvSpPr>
        <xdr:cNvPr id="141" name="テキスト ボックス 140"/>
        <xdr:cNvSpPr txBox="1"/>
      </xdr:nvSpPr>
      <xdr:spPr>
        <a:xfrm>
          <a:off x="3530111" y="95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144735</xdr:rowOff>
    </xdr:from>
    <xdr:to>
      <xdr:col>4</xdr:col>
      <xdr:colOff>206375</xdr:colOff>
      <xdr:row>57</xdr:row>
      <xdr:rowOff>74885</xdr:rowOff>
    </xdr:to>
    <xdr:sp macro="" textlink="">
      <xdr:nvSpPr>
        <xdr:cNvPr id="142" name="円/楕円 141"/>
        <xdr:cNvSpPr/>
      </xdr:nvSpPr>
      <xdr:spPr>
        <a:xfrm>
          <a:off x="2857500" y="97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91412</xdr:rowOff>
    </xdr:from>
    <xdr:ext cx="534377" cy="259045"/>
    <xdr:sp macro="" textlink="">
      <xdr:nvSpPr>
        <xdr:cNvPr id="143" name="テキスト ボックス 142"/>
        <xdr:cNvSpPr txBox="1"/>
      </xdr:nvSpPr>
      <xdr:spPr>
        <a:xfrm>
          <a:off x="2641111" y="952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39,069</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67373</xdr:rowOff>
    </xdr:from>
    <xdr:to>
      <xdr:col>3</xdr:col>
      <xdr:colOff>3175</xdr:colOff>
      <xdr:row>53</xdr:row>
      <xdr:rowOff>168973</xdr:rowOff>
    </xdr:to>
    <xdr:sp macro="" textlink="">
      <xdr:nvSpPr>
        <xdr:cNvPr id="144" name="円/楕円 143"/>
        <xdr:cNvSpPr/>
      </xdr:nvSpPr>
      <xdr:spPr>
        <a:xfrm>
          <a:off x="1968500" y="91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14050</xdr:rowOff>
    </xdr:from>
    <xdr:ext cx="534377" cy="259045"/>
    <xdr:sp macro="" textlink="">
      <xdr:nvSpPr>
        <xdr:cNvPr id="145" name="テキスト ボックス 144"/>
        <xdr:cNvSpPr txBox="1"/>
      </xdr:nvSpPr>
      <xdr:spPr>
        <a:xfrm>
          <a:off x="1752111" y="892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70,130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78422</xdr:rowOff>
    </xdr:from>
    <xdr:to>
      <xdr:col>1</xdr:col>
      <xdr:colOff>485775</xdr:colOff>
      <xdr:row>57</xdr:row>
      <xdr:rowOff>8572</xdr:rowOff>
    </xdr:to>
    <xdr:sp macro="" textlink="">
      <xdr:nvSpPr>
        <xdr:cNvPr id="146" name="円/楕円 145"/>
        <xdr:cNvSpPr/>
      </xdr:nvSpPr>
      <xdr:spPr>
        <a:xfrm>
          <a:off x="1079500" y="96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25099</xdr:rowOff>
    </xdr:from>
    <xdr:ext cx="534377" cy="259045"/>
    <xdr:sp macro="" textlink="">
      <xdr:nvSpPr>
        <xdr:cNvPr id="147" name="テキスト ボックス 146"/>
        <xdr:cNvSpPr txBox="1"/>
      </xdr:nvSpPr>
      <xdr:spPr>
        <a:xfrm>
          <a:off x="863111" y="945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2" name="直線コネクタ 171"/>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3"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4" name="直線コネクタ 173"/>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5"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6" name="直線コネクタ 175"/>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34163</xdr:rowOff>
    </xdr:from>
    <xdr:to>
      <xdr:col>6</xdr:col>
      <xdr:colOff>511175</xdr:colOff>
      <xdr:row>73</xdr:row>
      <xdr:rowOff>72568</xdr:rowOff>
    </xdr:to>
    <xdr:cxnSp macro="">
      <xdr:nvCxnSpPr>
        <xdr:cNvPr id="177" name="直線コネクタ 176"/>
        <xdr:cNvCxnSpPr/>
      </xdr:nvCxnSpPr>
      <xdr:spPr>
        <a:xfrm flipV="1">
          <a:off x="3797300" y="12550013"/>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78929</xdr:rowOff>
    </xdr:from>
    <xdr:ext cx="599010" cy="259045"/>
    <xdr:sp macro="" textlink="">
      <xdr:nvSpPr>
        <xdr:cNvPr id="178" name="民生費平均値テキスト"/>
        <xdr:cNvSpPr txBox="1"/>
      </xdr:nvSpPr>
      <xdr:spPr>
        <a:xfrm>
          <a:off x="4686300" y="12766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79" name="フローチャート : 判断 178"/>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72568</xdr:rowOff>
    </xdr:from>
    <xdr:to>
      <xdr:col>5</xdr:col>
      <xdr:colOff>358775</xdr:colOff>
      <xdr:row>74</xdr:row>
      <xdr:rowOff>93161</xdr:rowOff>
    </xdr:to>
    <xdr:cxnSp macro="">
      <xdr:nvCxnSpPr>
        <xdr:cNvPr id="180" name="直線コネクタ 179"/>
        <xdr:cNvCxnSpPr/>
      </xdr:nvCxnSpPr>
      <xdr:spPr>
        <a:xfrm flipV="1">
          <a:off x="2908300" y="12588418"/>
          <a:ext cx="889000" cy="19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1" name="フローチャート : 判断 180"/>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112552</xdr:rowOff>
    </xdr:from>
    <xdr:ext cx="599010" cy="259045"/>
    <xdr:sp macro="" textlink="">
      <xdr:nvSpPr>
        <xdr:cNvPr id="182" name="テキスト ボックス 181"/>
        <xdr:cNvSpPr txBox="1"/>
      </xdr:nvSpPr>
      <xdr:spPr>
        <a:xfrm>
          <a:off x="3497794" y="1297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93161</xdr:rowOff>
    </xdr:from>
    <xdr:to>
      <xdr:col>4</xdr:col>
      <xdr:colOff>155575</xdr:colOff>
      <xdr:row>74</xdr:row>
      <xdr:rowOff>142005</xdr:rowOff>
    </xdr:to>
    <xdr:cxnSp macro="">
      <xdr:nvCxnSpPr>
        <xdr:cNvPr id="183" name="直線コネクタ 182"/>
        <xdr:cNvCxnSpPr/>
      </xdr:nvCxnSpPr>
      <xdr:spPr>
        <a:xfrm flipV="1">
          <a:off x="2019300" y="12780461"/>
          <a:ext cx="889000" cy="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4" name="フローチャート : 判断 183"/>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112628</xdr:rowOff>
    </xdr:from>
    <xdr:ext cx="599010" cy="259045"/>
    <xdr:sp macro="" textlink="">
      <xdr:nvSpPr>
        <xdr:cNvPr id="185" name="テキスト ボックス 184"/>
        <xdr:cNvSpPr txBox="1"/>
      </xdr:nvSpPr>
      <xdr:spPr>
        <a:xfrm>
          <a:off x="2608794" y="1314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142005</xdr:rowOff>
    </xdr:from>
    <xdr:to>
      <xdr:col>2</xdr:col>
      <xdr:colOff>638175</xdr:colOff>
      <xdr:row>75</xdr:row>
      <xdr:rowOff>8865</xdr:rowOff>
    </xdr:to>
    <xdr:cxnSp macro="">
      <xdr:nvCxnSpPr>
        <xdr:cNvPr id="186" name="直線コネクタ 185"/>
        <xdr:cNvCxnSpPr/>
      </xdr:nvCxnSpPr>
      <xdr:spPr>
        <a:xfrm flipV="1">
          <a:off x="1130300" y="12829305"/>
          <a:ext cx="889000" cy="3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7" name="フローチャート : 判断 186"/>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43</xdr:rowOff>
    </xdr:from>
    <xdr:ext cx="599010" cy="259045"/>
    <xdr:sp macro="" textlink="">
      <xdr:nvSpPr>
        <xdr:cNvPr id="188" name="テキスト ボックス 187"/>
        <xdr:cNvSpPr txBox="1"/>
      </xdr:nvSpPr>
      <xdr:spPr>
        <a:xfrm>
          <a:off x="1719794" y="1320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89" name="フローチャート : 判断 188"/>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161586</xdr:rowOff>
    </xdr:from>
    <xdr:ext cx="599010" cy="259045"/>
    <xdr:sp macro="" textlink="">
      <xdr:nvSpPr>
        <xdr:cNvPr id="190" name="テキスト ボックス 189"/>
        <xdr:cNvSpPr txBox="1"/>
      </xdr:nvSpPr>
      <xdr:spPr>
        <a:xfrm>
          <a:off x="830794" y="1319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154813</xdr:rowOff>
    </xdr:from>
    <xdr:to>
      <xdr:col>6</xdr:col>
      <xdr:colOff>561975</xdr:colOff>
      <xdr:row>73</xdr:row>
      <xdr:rowOff>84963</xdr:rowOff>
    </xdr:to>
    <xdr:sp macro="" textlink="">
      <xdr:nvSpPr>
        <xdr:cNvPr id="196" name="円/楕円 195"/>
        <xdr:cNvSpPr/>
      </xdr:nvSpPr>
      <xdr:spPr>
        <a:xfrm>
          <a:off x="4584700" y="124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6240</xdr:rowOff>
    </xdr:from>
    <xdr:ext cx="599010" cy="259045"/>
    <xdr:sp macro="" textlink="">
      <xdr:nvSpPr>
        <xdr:cNvPr id="197" name="民生費該当値テキスト"/>
        <xdr:cNvSpPr txBox="1"/>
      </xdr:nvSpPr>
      <xdr:spPr>
        <a:xfrm>
          <a:off x="4686300" y="1235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154,540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21768</xdr:rowOff>
    </xdr:from>
    <xdr:to>
      <xdr:col>5</xdr:col>
      <xdr:colOff>409575</xdr:colOff>
      <xdr:row>73</xdr:row>
      <xdr:rowOff>123368</xdr:rowOff>
    </xdr:to>
    <xdr:sp macro="" textlink="">
      <xdr:nvSpPr>
        <xdr:cNvPr id="198" name="円/楕円 197"/>
        <xdr:cNvSpPr/>
      </xdr:nvSpPr>
      <xdr:spPr>
        <a:xfrm>
          <a:off x="3746500" y="1253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139895</xdr:rowOff>
    </xdr:from>
    <xdr:ext cx="599010" cy="259045"/>
    <xdr:sp macro="" textlink="">
      <xdr:nvSpPr>
        <xdr:cNvPr id="199" name="テキスト ボックス 198"/>
        <xdr:cNvSpPr txBox="1"/>
      </xdr:nvSpPr>
      <xdr:spPr>
        <a:xfrm>
          <a:off x="3497794" y="1231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152,524</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42361</xdr:rowOff>
    </xdr:from>
    <xdr:to>
      <xdr:col>4</xdr:col>
      <xdr:colOff>206375</xdr:colOff>
      <xdr:row>74</xdr:row>
      <xdr:rowOff>143961</xdr:rowOff>
    </xdr:to>
    <xdr:sp macro="" textlink="">
      <xdr:nvSpPr>
        <xdr:cNvPr id="200" name="円/楕円 199"/>
        <xdr:cNvSpPr/>
      </xdr:nvSpPr>
      <xdr:spPr>
        <a:xfrm>
          <a:off x="2857500" y="1272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160488</xdr:rowOff>
    </xdr:from>
    <xdr:ext cx="599010" cy="259045"/>
    <xdr:sp macro="" textlink="">
      <xdr:nvSpPr>
        <xdr:cNvPr id="201" name="テキスト ボックス 200"/>
        <xdr:cNvSpPr txBox="1"/>
      </xdr:nvSpPr>
      <xdr:spPr>
        <a:xfrm>
          <a:off x="2608794" y="1250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91205</xdr:rowOff>
    </xdr:from>
    <xdr:to>
      <xdr:col>3</xdr:col>
      <xdr:colOff>3175</xdr:colOff>
      <xdr:row>75</xdr:row>
      <xdr:rowOff>21355</xdr:rowOff>
    </xdr:to>
    <xdr:sp macro="" textlink="">
      <xdr:nvSpPr>
        <xdr:cNvPr id="202" name="円/楕円 201"/>
        <xdr:cNvSpPr/>
      </xdr:nvSpPr>
      <xdr:spPr>
        <a:xfrm>
          <a:off x="1968500" y="1277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37882</xdr:rowOff>
    </xdr:from>
    <xdr:ext cx="599010" cy="259045"/>
    <xdr:sp macro="" textlink="">
      <xdr:nvSpPr>
        <xdr:cNvPr id="203" name="テキスト ボックス 202"/>
        <xdr:cNvSpPr txBox="1"/>
      </xdr:nvSpPr>
      <xdr:spPr>
        <a:xfrm>
          <a:off x="1719794" y="1255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139,879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129515</xdr:rowOff>
    </xdr:from>
    <xdr:to>
      <xdr:col>1</xdr:col>
      <xdr:colOff>485775</xdr:colOff>
      <xdr:row>75</xdr:row>
      <xdr:rowOff>59665</xdr:rowOff>
    </xdr:to>
    <xdr:sp macro="" textlink="">
      <xdr:nvSpPr>
        <xdr:cNvPr id="204" name="円/楕円 203"/>
        <xdr:cNvSpPr/>
      </xdr:nvSpPr>
      <xdr:spPr>
        <a:xfrm>
          <a:off x="1079500" y="1281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76192</xdr:rowOff>
    </xdr:from>
    <xdr:ext cx="599010" cy="259045"/>
    <xdr:sp macro="" textlink="">
      <xdr:nvSpPr>
        <xdr:cNvPr id="205" name="テキスト ボックス 204"/>
        <xdr:cNvSpPr txBox="1"/>
      </xdr:nvSpPr>
      <xdr:spPr>
        <a:xfrm>
          <a:off x="830794" y="1259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2" name="直線コネクタ 231"/>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3"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4" name="直線コネクタ 233"/>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5"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6" name="直線コネクタ 235"/>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57894</xdr:rowOff>
    </xdr:from>
    <xdr:to>
      <xdr:col>6</xdr:col>
      <xdr:colOff>511175</xdr:colOff>
      <xdr:row>96</xdr:row>
      <xdr:rowOff>68410</xdr:rowOff>
    </xdr:to>
    <xdr:cxnSp macro="">
      <xdr:nvCxnSpPr>
        <xdr:cNvPr id="237" name="直線コネクタ 236"/>
        <xdr:cNvCxnSpPr/>
      </xdr:nvCxnSpPr>
      <xdr:spPr>
        <a:xfrm flipV="1">
          <a:off x="3797300" y="16517094"/>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38"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39" name="フローチャート : 判断 238"/>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26674</xdr:rowOff>
    </xdr:from>
    <xdr:to>
      <xdr:col>5</xdr:col>
      <xdr:colOff>358775</xdr:colOff>
      <xdr:row>96</xdr:row>
      <xdr:rowOff>68410</xdr:rowOff>
    </xdr:to>
    <xdr:cxnSp macro="">
      <xdr:nvCxnSpPr>
        <xdr:cNvPr id="240" name="直線コネクタ 239"/>
        <xdr:cNvCxnSpPr/>
      </xdr:nvCxnSpPr>
      <xdr:spPr>
        <a:xfrm>
          <a:off x="2908300" y="16485874"/>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1" name="フローチャート : 判断 240"/>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2" name="テキスト ボックス 241"/>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26674</xdr:rowOff>
    </xdr:from>
    <xdr:to>
      <xdr:col>4</xdr:col>
      <xdr:colOff>155575</xdr:colOff>
      <xdr:row>96</xdr:row>
      <xdr:rowOff>89833</xdr:rowOff>
    </xdr:to>
    <xdr:cxnSp macro="">
      <xdr:nvCxnSpPr>
        <xdr:cNvPr id="243" name="直線コネクタ 242"/>
        <xdr:cNvCxnSpPr/>
      </xdr:nvCxnSpPr>
      <xdr:spPr>
        <a:xfrm flipV="1">
          <a:off x="2019300" y="16485874"/>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4" name="フローチャート : 判断 243"/>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5" name="テキスト ボックス 244"/>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89833</xdr:rowOff>
    </xdr:from>
    <xdr:to>
      <xdr:col>2</xdr:col>
      <xdr:colOff>638175</xdr:colOff>
      <xdr:row>96</xdr:row>
      <xdr:rowOff>107468</xdr:rowOff>
    </xdr:to>
    <xdr:cxnSp macro="">
      <xdr:nvCxnSpPr>
        <xdr:cNvPr id="246" name="直線コネクタ 245"/>
        <xdr:cNvCxnSpPr/>
      </xdr:nvCxnSpPr>
      <xdr:spPr>
        <a:xfrm flipV="1">
          <a:off x="1130300" y="16549033"/>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7" name="フローチャート : 判断 246"/>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48" name="テキスト ボックス 247"/>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49" name="フローチャート : 判断 248"/>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0" name="テキスト ボックス 249"/>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7094</xdr:rowOff>
    </xdr:from>
    <xdr:to>
      <xdr:col>6</xdr:col>
      <xdr:colOff>561975</xdr:colOff>
      <xdr:row>96</xdr:row>
      <xdr:rowOff>108694</xdr:rowOff>
    </xdr:to>
    <xdr:sp macro="" textlink="">
      <xdr:nvSpPr>
        <xdr:cNvPr id="256" name="円/楕円 255"/>
        <xdr:cNvSpPr/>
      </xdr:nvSpPr>
      <xdr:spPr>
        <a:xfrm>
          <a:off x="4584700" y="164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29971</xdr:rowOff>
    </xdr:from>
    <xdr:ext cx="534377" cy="259045"/>
    <xdr:sp macro="" textlink="">
      <xdr:nvSpPr>
        <xdr:cNvPr id="257" name="衛生費該当値テキスト"/>
        <xdr:cNvSpPr txBox="1"/>
      </xdr:nvSpPr>
      <xdr:spPr>
        <a:xfrm>
          <a:off x="4686300" y="1631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37,005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17610</xdr:rowOff>
    </xdr:from>
    <xdr:to>
      <xdr:col>5</xdr:col>
      <xdr:colOff>409575</xdr:colOff>
      <xdr:row>96</xdr:row>
      <xdr:rowOff>119210</xdr:rowOff>
    </xdr:to>
    <xdr:sp macro="" textlink="">
      <xdr:nvSpPr>
        <xdr:cNvPr id="258" name="円/楕円 257"/>
        <xdr:cNvSpPr/>
      </xdr:nvSpPr>
      <xdr:spPr>
        <a:xfrm>
          <a:off x="3746500" y="164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135737</xdr:rowOff>
    </xdr:from>
    <xdr:ext cx="534377" cy="259045"/>
    <xdr:sp macro="" textlink="">
      <xdr:nvSpPr>
        <xdr:cNvPr id="259" name="テキスト ボックス 258"/>
        <xdr:cNvSpPr txBox="1"/>
      </xdr:nvSpPr>
      <xdr:spPr>
        <a:xfrm>
          <a:off x="3530111" y="1625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147324</xdr:rowOff>
    </xdr:from>
    <xdr:to>
      <xdr:col>4</xdr:col>
      <xdr:colOff>206375</xdr:colOff>
      <xdr:row>96</xdr:row>
      <xdr:rowOff>77474</xdr:rowOff>
    </xdr:to>
    <xdr:sp macro="" textlink="">
      <xdr:nvSpPr>
        <xdr:cNvPr id="260" name="円/楕円 259"/>
        <xdr:cNvSpPr/>
      </xdr:nvSpPr>
      <xdr:spPr>
        <a:xfrm>
          <a:off x="2857500" y="164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94001</xdr:rowOff>
    </xdr:from>
    <xdr:ext cx="534377" cy="259045"/>
    <xdr:sp macro="" textlink="">
      <xdr:nvSpPr>
        <xdr:cNvPr id="261" name="テキスト ボックス 260"/>
        <xdr:cNvSpPr txBox="1"/>
      </xdr:nvSpPr>
      <xdr:spPr>
        <a:xfrm>
          <a:off x="2641111" y="1621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39033</xdr:rowOff>
    </xdr:from>
    <xdr:to>
      <xdr:col>3</xdr:col>
      <xdr:colOff>3175</xdr:colOff>
      <xdr:row>96</xdr:row>
      <xdr:rowOff>140633</xdr:rowOff>
    </xdr:to>
    <xdr:sp macro="" textlink="">
      <xdr:nvSpPr>
        <xdr:cNvPr id="262" name="円/楕円 261"/>
        <xdr:cNvSpPr/>
      </xdr:nvSpPr>
      <xdr:spPr>
        <a:xfrm>
          <a:off x="1968500" y="1649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157160</xdr:rowOff>
    </xdr:from>
    <xdr:ext cx="534377" cy="259045"/>
    <xdr:sp macro="" textlink="">
      <xdr:nvSpPr>
        <xdr:cNvPr id="263" name="テキスト ボックス 262"/>
        <xdr:cNvSpPr txBox="1"/>
      </xdr:nvSpPr>
      <xdr:spPr>
        <a:xfrm>
          <a:off x="1752111" y="1627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56668</xdr:rowOff>
    </xdr:from>
    <xdr:to>
      <xdr:col>1</xdr:col>
      <xdr:colOff>485775</xdr:colOff>
      <xdr:row>96</xdr:row>
      <xdr:rowOff>158268</xdr:rowOff>
    </xdr:to>
    <xdr:sp macro="" textlink="">
      <xdr:nvSpPr>
        <xdr:cNvPr id="264" name="円/楕円 263"/>
        <xdr:cNvSpPr/>
      </xdr:nvSpPr>
      <xdr:spPr>
        <a:xfrm>
          <a:off x="1079500" y="165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3345</xdr:rowOff>
    </xdr:from>
    <xdr:ext cx="534377" cy="259045"/>
    <xdr:sp macro="" textlink="">
      <xdr:nvSpPr>
        <xdr:cNvPr id="265" name="テキスト ボックス 264"/>
        <xdr:cNvSpPr txBox="1"/>
      </xdr:nvSpPr>
      <xdr:spPr>
        <a:xfrm>
          <a:off x="863111" y="162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89" name="直線コネクタ 288"/>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0"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1" name="直線コネクタ 290"/>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2"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3" name="直線コネクタ 292"/>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6350</xdr:rowOff>
    </xdr:from>
    <xdr:to>
      <xdr:col>15</xdr:col>
      <xdr:colOff>180975</xdr:colOff>
      <xdr:row>37</xdr:row>
      <xdr:rowOff>36449</xdr:rowOff>
    </xdr:to>
    <xdr:cxnSp macro="">
      <xdr:nvCxnSpPr>
        <xdr:cNvPr id="294" name="直線コネクタ 293"/>
        <xdr:cNvCxnSpPr/>
      </xdr:nvCxnSpPr>
      <xdr:spPr>
        <a:xfrm>
          <a:off x="9639300" y="6350000"/>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141241</xdr:rowOff>
    </xdr:from>
    <xdr:ext cx="469744" cy="259045"/>
    <xdr:sp macro="" textlink="">
      <xdr:nvSpPr>
        <xdr:cNvPr id="295" name="労働費平均値テキスト"/>
        <xdr:cNvSpPr txBox="1"/>
      </xdr:nvSpPr>
      <xdr:spPr>
        <a:xfrm>
          <a:off x="10528300" y="6484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6" name="フローチャート : 判断 295"/>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129794</xdr:rowOff>
    </xdr:from>
    <xdr:to>
      <xdr:col>14</xdr:col>
      <xdr:colOff>28575</xdr:colOff>
      <xdr:row>37</xdr:row>
      <xdr:rowOff>6350</xdr:rowOff>
    </xdr:to>
    <xdr:cxnSp macro="">
      <xdr:nvCxnSpPr>
        <xdr:cNvPr id="297" name="直線コネクタ 296"/>
        <xdr:cNvCxnSpPr/>
      </xdr:nvCxnSpPr>
      <xdr:spPr>
        <a:xfrm>
          <a:off x="8750300" y="63019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298" name="フローチャート : 判断 297"/>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67708</xdr:rowOff>
    </xdr:from>
    <xdr:ext cx="469744" cy="259045"/>
    <xdr:sp macro="" textlink="">
      <xdr:nvSpPr>
        <xdr:cNvPr id="299" name="テキスト ボックス 298"/>
        <xdr:cNvSpPr txBox="1"/>
      </xdr:nvSpPr>
      <xdr:spPr>
        <a:xfrm>
          <a:off x="9404427"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16510</xdr:rowOff>
    </xdr:from>
    <xdr:to>
      <xdr:col>12</xdr:col>
      <xdr:colOff>511175</xdr:colOff>
      <xdr:row>36</xdr:row>
      <xdr:rowOff>129794</xdr:rowOff>
    </xdr:to>
    <xdr:cxnSp macro="">
      <xdr:nvCxnSpPr>
        <xdr:cNvPr id="300" name="直線コネクタ 299"/>
        <xdr:cNvCxnSpPr/>
      </xdr:nvCxnSpPr>
      <xdr:spPr>
        <a:xfrm>
          <a:off x="7861300" y="6188710"/>
          <a:ext cx="889000" cy="1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1" name="フローチャート : 判断 300"/>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44340</xdr:rowOff>
    </xdr:from>
    <xdr:ext cx="469744" cy="259045"/>
    <xdr:sp macro="" textlink="">
      <xdr:nvSpPr>
        <xdr:cNvPr id="302" name="テキスト ボックス 301"/>
        <xdr:cNvSpPr txBox="1"/>
      </xdr:nvSpPr>
      <xdr:spPr>
        <a:xfrm>
          <a:off x="8515427" y="655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54356</xdr:rowOff>
    </xdr:from>
    <xdr:to>
      <xdr:col>11</xdr:col>
      <xdr:colOff>307975</xdr:colOff>
      <xdr:row>36</xdr:row>
      <xdr:rowOff>16510</xdr:rowOff>
    </xdr:to>
    <xdr:cxnSp macro="">
      <xdr:nvCxnSpPr>
        <xdr:cNvPr id="303" name="直線コネクタ 302"/>
        <xdr:cNvCxnSpPr/>
      </xdr:nvCxnSpPr>
      <xdr:spPr>
        <a:xfrm>
          <a:off x="6972300" y="6055106"/>
          <a:ext cx="889000" cy="1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4" name="フローチャート : 判断 303"/>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168927</xdr:rowOff>
    </xdr:from>
    <xdr:ext cx="469744" cy="259045"/>
    <xdr:sp macro="" textlink="">
      <xdr:nvSpPr>
        <xdr:cNvPr id="305" name="テキスト ボックス 304"/>
        <xdr:cNvSpPr txBox="1"/>
      </xdr:nvSpPr>
      <xdr:spPr>
        <a:xfrm>
          <a:off x="7626427"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6" name="フローチャート : 判断 305"/>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89679</xdr:rowOff>
    </xdr:from>
    <xdr:ext cx="469744" cy="259045"/>
    <xdr:sp macro="" textlink="">
      <xdr:nvSpPr>
        <xdr:cNvPr id="307" name="テキスト ボックス 306"/>
        <xdr:cNvSpPr txBox="1"/>
      </xdr:nvSpPr>
      <xdr:spPr>
        <a:xfrm>
          <a:off x="6737427" y="643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157099</xdr:rowOff>
    </xdr:from>
    <xdr:to>
      <xdr:col>15</xdr:col>
      <xdr:colOff>231775</xdr:colOff>
      <xdr:row>37</xdr:row>
      <xdr:rowOff>87249</xdr:rowOff>
    </xdr:to>
    <xdr:sp macro="" textlink="">
      <xdr:nvSpPr>
        <xdr:cNvPr id="313" name="円/楕円 312"/>
        <xdr:cNvSpPr/>
      </xdr:nvSpPr>
      <xdr:spPr>
        <a:xfrm>
          <a:off x="104267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8526</xdr:rowOff>
    </xdr:from>
    <xdr:ext cx="469744" cy="259045"/>
    <xdr:sp macro="" textlink="">
      <xdr:nvSpPr>
        <xdr:cNvPr id="314" name="労働費該当値テキスト"/>
        <xdr:cNvSpPr txBox="1"/>
      </xdr:nvSpPr>
      <xdr:spPr>
        <a:xfrm>
          <a:off x="10528300" y="618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127000</xdr:rowOff>
    </xdr:from>
    <xdr:to>
      <xdr:col>14</xdr:col>
      <xdr:colOff>79375</xdr:colOff>
      <xdr:row>37</xdr:row>
      <xdr:rowOff>57150</xdr:rowOff>
    </xdr:to>
    <xdr:sp macro="" textlink="">
      <xdr:nvSpPr>
        <xdr:cNvPr id="315" name="円/楕円 314"/>
        <xdr:cNvSpPr/>
      </xdr:nvSpPr>
      <xdr:spPr>
        <a:xfrm>
          <a:off x="9588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73677</xdr:rowOff>
    </xdr:from>
    <xdr:ext cx="469744" cy="259045"/>
    <xdr:sp macro="" textlink="">
      <xdr:nvSpPr>
        <xdr:cNvPr id="316" name="テキスト ボックス 315"/>
        <xdr:cNvSpPr txBox="1"/>
      </xdr:nvSpPr>
      <xdr:spPr>
        <a:xfrm>
          <a:off x="9404427"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78994</xdr:rowOff>
    </xdr:from>
    <xdr:to>
      <xdr:col>12</xdr:col>
      <xdr:colOff>561975</xdr:colOff>
      <xdr:row>37</xdr:row>
      <xdr:rowOff>9144</xdr:rowOff>
    </xdr:to>
    <xdr:sp macro="" textlink="">
      <xdr:nvSpPr>
        <xdr:cNvPr id="317" name="円/楕円 316"/>
        <xdr:cNvSpPr/>
      </xdr:nvSpPr>
      <xdr:spPr>
        <a:xfrm>
          <a:off x="8699500" y="62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25671</xdr:rowOff>
    </xdr:from>
    <xdr:ext cx="469744" cy="259045"/>
    <xdr:sp macro="" textlink="">
      <xdr:nvSpPr>
        <xdr:cNvPr id="318" name="テキスト ボックス 317"/>
        <xdr:cNvSpPr txBox="1"/>
      </xdr:nvSpPr>
      <xdr:spPr>
        <a:xfrm>
          <a:off x="8515427" y="602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137160</xdr:rowOff>
    </xdr:from>
    <xdr:to>
      <xdr:col>11</xdr:col>
      <xdr:colOff>358775</xdr:colOff>
      <xdr:row>36</xdr:row>
      <xdr:rowOff>67310</xdr:rowOff>
    </xdr:to>
    <xdr:sp macro="" textlink="">
      <xdr:nvSpPr>
        <xdr:cNvPr id="319" name="円/楕円 318"/>
        <xdr:cNvSpPr/>
      </xdr:nvSpPr>
      <xdr:spPr>
        <a:xfrm>
          <a:off x="78105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83837</xdr:rowOff>
    </xdr:from>
    <xdr:ext cx="469744" cy="259045"/>
    <xdr:sp macro="" textlink="">
      <xdr:nvSpPr>
        <xdr:cNvPr id="320" name="テキスト ボックス 319"/>
        <xdr:cNvSpPr txBox="1"/>
      </xdr:nvSpPr>
      <xdr:spPr>
        <a:xfrm>
          <a:off x="7626427" y="591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3556</xdr:rowOff>
    </xdr:from>
    <xdr:to>
      <xdr:col>10</xdr:col>
      <xdr:colOff>155575</xdr:colOff>
      <xdr:row>35</xdr:row>
      <xdr:rowOff>105156</xdr:rowOff>
    </xdr:to>
    <xdr:sp macro="" textlink="">
      <xdr:nvSpPr>
        <xdr:cNvPr id="321" name="円/楕円 320"/>
        <xdr:cNvSpPr/>
      </xdr:nvSpPr>
      <xdr:spPr>
        <a:xfrm>
          <a:off x="6921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121683</xdr:rowOff>
    </xdr:from>
    <xdr:ext cx="469744" cy="259045"/>
    <xdr:sp macro="" textlink="">
      <xdr:nvSpPr>
        <xdr:cNvPr id="322" name="テキスト ボックス 321"/>
        <xdr:cNvSpPr txBox="1"/>
      </xdr:nvSpPr>
      <xdr:spPr>
        <a:xfrm>
          <a:off x="6737427" y="577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4" name="直線コネクタ 343"/>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5"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6" name="直線コネクタ 345"/>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7"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48" name="直線コネクタ 347"/>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47026</xdr:rowOff>
    </xdr:from>
    <xdr:to>
      <xdr:col>15</xdr:col>
      <xdr:colOff>180975</xdr:colOff>
      <xdr:row>57</xdr:row>
      <xdr:rowOff>151222</xdr:rowOff>
    </xdr:to>
    <xdr:cxnSp macro="">
      <xdr:nvCxnSpPr>
        <xdr:cNvPr id="349" name="直線コネクタ 348"/>
        <xdr:cNvCxnSpPr/>
      </xdr:nvCxnSpPr>
      <xdr:spPr>
        <a:xfrm>
          <a:off x="9639300" y="9819676"/>
          <a:ext cx="8382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0"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1" name="フローチャート : 判断 350"/>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47026</xdr:rowOff>
    </xdr:from>
    <xdr:to>
      <xdr:col>14</xdr:col>
      <xdr:colOff>28575</xdr:colOff>
      <xdr:row>57</xdr:row>
      <xdr:rowOff>152547</xdr:rowOff>
    </xdr:to>
    <xdr:cxnSp macro="">
      <xdr:nvCxnSpPr>
        <xdr:cNvPr id="352" name="直線コネクタ 351"/>
        <xdr:cNvCxnSpPr/>
      </xdr:nvCxnSpPr>
      <xdr:spPr>
        <a:xfrm flipV="1">
          <a:off x="8750300" y="9819676"/>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3" name="フローチャート : 判断 352"/>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4" name="テキスト ボックス 353"/>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101798</xdr:rowOff>
    </xdr:from>
    <xdr:to>
      <xdr:col>12</xdr:col>
      <xdr:colOff>511175</xdr:colOff>
      <xdr:row>57</xdr:row>
      <xdr:rowOff>152547</xdr:rowOff>
    </xdr:to>
    <xdr:cxnSp macro="">
      <xdr:nvCxnSpPr>
        <xdr:cNvPr id="355" name="直線コネクタ 354"/>
        <xdr:cNvCxnSpPr/>
      </xdr:nvCxnSpPr>
      <xdr:spPr>
        <a:xfrm>
          <a:off x="7861300" y="987444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6" name="フローチャート : 判断 355"/>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7" name="テキスト ボックス 356"/>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90963</xdr:rowOff>
    </xdr:from>
    <xdr:to>
      <xdr:col>11</xdr:col>
      <xdr:colOff>307975</xdr:colOff>
      <xdr:row>57</xdr:row>
      <xdr:rowOff>101798</xdr:rowOff>
    </xdr:to>
    <xdr:cxnSp macro="">
      <xdr:nvCxnSpPr>
        <xdr:cNvPr id="358" name="直線コネクタ 357"/>
        <xdr:cNvCxnSpPr/>
      </xdr:nvCxnSpPr>
      <xdr:spPr>
        <a:xfrm>
          <a:off x="6972300" y="9863613"/>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59" name="フローチャート : 判断 358"/>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0" name="テキスト ボックス 359"/>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1" name="フローチャート : 判断 360"/>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2" name="テキスト ボックス 361"/>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100422</xdr:rowOff>
    </xdr:from>
    <xdr:to>
      <xdr:col>15</xdr:col>
      <xdr:colOff>231775</xdr:colOff>
      <xdr:row>58</xdr:row>
      <xdr:rowOff>30572</xdr:rowOff>
    </xdr:to>
    <xdr:sp macro="" textlink="">
      <xdr:nvSpPr>
        <xdr:cNvPr id="368" name="円/楕円 367"/>
        <xdr:cNvSpPr/>
      </xdr:nvSpPr>
      <xdr:spPr>
        <a:xfrm>
          <a:off x="104267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78849</xdr:rowOff>
    </xdr:from>
    <xdr:ext cx="469744" cy="259045"/>
    <xdr:sp macro="" textlink="">
      <xdr:nvSpPr>
        <xdr:cNvPr id="369" name="農林水産業費該当値テキスト"/>
        <xdr:cNvSpPr txBox="1"/>
      </xdr:nvSpPr>
      <xdr:spPr>
        <a:xfrm>
          <a:off x="10528300" y="985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167676</xdr:rowOff>
    </xdr:from>
    <xdr:to>
      <xdr:col>14</xdr:col>
      <xdr:colOff>79375</xdr:colOff>
      <xdr:row>57</xdr:row>
      <xdr:rowOff>97826</xdr:rowOff>
    </xdr:to>
    <xdr:sp macro="" textlink="">
      <xdr:nvSpPr>
        <xdr:cNvPr id="370" name="円/楕円 369"/>
        <xdr:cNvSpPr/>
      </xdr:nvSpPr>
      <xdr:spPr>
        <a:xfrm>
          <a:off x="9588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114353</xdr:rowOff>
    </xdr:from>
    <xdr:ext cx="469744" cy="259045"/>
    <xdr:sp macro="" textlink="">
      <xdr:nvSpPr>
        <xdr:cNvPr id="371" name="テキスト ボックス 370"/>
        <xdr:cNvSpPr txBox="1"/>
      </xdr:nvSpPr>
      <xdr:spPr>
        <a:xfrm>
          <a:off x="9404427"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101747</xdr:rowOff>
    </xdr:from>
    <xdr:to>
      <xdr:col>12</xdr:col>
      <xdr:colOff>561975</xdr:colOff>
      <xdr:row>58</xdr:row>
      <xdr:rowOff>31897</xdr:rowOff>
    </xdr:to>
    <xdr:sp macro="" textlink="">
      <xdr:nvSpPr>
        <xdr:cNvPr id="372" name="円/楕円 371"/>
        <xdr:cNvSpPr/>
      </xdr:nvSpPr>
      <xdr:spPr>
        <a:xfrm>
          <a:off x="8699500" y="987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23024</xdr:rowOff>
    </xdr:from>
    <xdr:ext cx="469744" cy="259045"/>
    <xdr:sp macro="" textlink="">
      <xdr:nvSpPr>
        <xdr:cNvPr id="373" name="テキスト ボックス 372"/>
        <xdr:cNvSpPr txBox="1"/>
      </xdr:nvSpPr>
      <xdr:spPr>
        <a:xfrm>
          <a:off x="8515427" y="996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50998</xdr:rowOff>
    </xdr:from>
    <xdr:to>
      <xdr:col>11</xdr:col>
      <xdr:colOff>358775</xdr:colOff>
      <xdr:row>57</xdr:row>
      <xdr:rowOff>152598</xdr:rowOff>
    </xdr:to>
    <xdr:sp macro="" textlink="">
      <xdr:nvSpPr>
        <xdr:cNvPr id="374" name="円/楕円 373"/>
        <xdr:cNvSpPr/>
      </xdr:nvSpPr>
      <xdr:spPr>
        <a:xfrm>
          <a:off x="7810500" y="9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143725</xdr:rowOff>
    </xdr:from>
    <xdr:ext cx="469744" cy="259045"/>
    <xdr:sp macro="" textlink="">
      <xdr:nvSpPr>
        <xdr:cNvPr id="375" name="テキスト ボックス 374"/>
        <xdr:cNvSpPr txBox="1"/>
      </xdr:nvSpPr>
      <xdr:spPr>
        <a:xfrm>
          <a:off x="7626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40163</xdr:rowOff>
    </xdr:from>
    <xdr:to>
      <xdr:col>10</xdr:col>
      <xdr:colOff>155575</xdr:colOff>
      <xdr:row>57</xdr:row>
      <xdr:rowOff>141763</xdr:rowOff>
    </xdr:to>
    <xdr:sp macro="" textlink="">
      <xdr:nvSpPr>
        <xdr:cNvPr id="376" name="円/楕円 375"/>
        <xdr:cNvSpPr/>
      </xdr:nvSpPr>
      <xdr:spPr>
        <a:xfrm>
          <a:off x="6921500" y="98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158290</xdr:rowOff>
    </xdr:from>
    <xdr:ext cx="469744" cy="259045"/>
    <xdr:sp macro="" textlink="">
      <xdr:nvSpPr>
        <xdr:cNvPr id="377" name="テキスト ボックス 376"/>
        <xdr:cNvSpPr txBox="1"/>
      </xdr:nvSpPr>
      <xdr:spPr>
        <a:xfrm>
          <a:off x="6737427" y="9588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399" name="直線コネクタ 398"/>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0"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1" name="直線コネクタ 400"/>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2"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3" name="直線コネクタ 402"/>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152022</xdr:rowOff>
    </xdr:from>
    <xdr:to>
      <xdr:col>15</xdr:col>
      <xdr:colOff>180975</xdr:colOff>
      <xdr:row>77</xdr:row>
      <xdr:rowOff>166332</xdr:rowOff>
    </xdr:to>
    <xdr:cxnSp macro="">
      <xdr:nvCxnSpPr>
        <xdr:cNvPr id="404" name="直線コネクタ 403"/>
        <xdr:cNvCxnSpPr/>
      </xdr:nvCxnSpPr>
      <xdr:spPr>
        <a:xfrm>
          <a:off x="9639300" y="13353672"/>
          <a:ext cx="8382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5"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6" name="フローチャート : 判断 405"/>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152022</xdr:rowOff>
    </xdr:from>
    <xdr:to>
      <xdr:col>14</xdr:col>
      <xdr:colOff>28575</xdr:colOff>
      <xdr:row>78</xdr:row>
      <xdr:rowOff>2288</xdr:rowOff>
    </xdr:to>
    <xdr:cxnSp macro="">
      <xdr:nvCxnSpPr>
        <xdr:cNvPr id="407" name="直線コネクタ 406"/>
        <xdr:cNvCxnSpPr/>
      </xdr:nvCxnSpPr>
      <xdr:spPr>
        <a:xfrm flipV="1">
          <a:off x="8750300" y="13353672"/>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08" name="フローチャート : 判断 407"/>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09" name="テキスト ボックス 408"/>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2288</xdr:rowOff>
    </xdr:from>
    <xdr:to>
      <xdr:col>12</xdr:col>
      <xdr:colOff>511175</xdr:colOff>
      <xdr:row>78</xdr:row>
      <xdr:rowOff>37698</xdr:rowOff>
    </xdr:to>
    <xdr:cxnSp macro="">
      <xdr:nvCxnSpPr>
        <xdr:cNvPr id="410" name="直線コネクタ 409"/>
        <xdr:cNvCxnSpPr/>
      </xdr:nvCxnSpPr>
      <xdr:spPr>
        <a:xfrm flipV="1">
          <a:off x="7861300" y="13375388"/>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1" name="フローチャート : 判断 410"/>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2" name="テキスト ボックス 411"/>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37698</xdr:rowOff>
    </xdr:from>
    <xdr:to>
      <xdr:col>11</xdr:col>
      <xdr:colOff>307975</xdr:colOff>
      <xdr:row>78</xdr:row>
      <xdr:rowOff>43619</xdr:rowOff>
    </xdr:to>
    <xdr:cxnSp macro="">
      <xdr:nvCxnSpPr>
        <xdr:cNvPr id="413" name="直線コネクタ 412"/>
        <xdr:cNvCxnSpPr/>
      </xdr:nvCxnSpPr>
      <xdr:spPr>
        <a:xfrm flipV="1">
          <a:off x="6972300" y="13410798"/>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4" name="フローチャート : 判断 413"/>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5" name="テキスト ボックス 414"/>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6" name="フローチャート : 判断 415"/>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7" name="テキスト ボックス 416"/>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115532</xdr:rowOff>
    </xdr:from>
    <xdr:to>
      <xdr:col>15</xdr:col>
      <xdr:colOff>231775</xdr:colOff>
      <xdr:row>78</xdr:row>
      <xdr:rowOff>45682</xdr:rowOff>
    </xdr:to>
    <xdr:sp macro="" textlink="">
      <xdr:nvSpPr>
        <xdr:cNvPr id="423" name="円/楕円 422"/>
        <xdr:cNvSpPr/>
      </xdr:nvSpPr>
      <xdr:spPr>
        <a:xfrm>
          <a:off x="10426700" y="1331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30459</xdr:rowOff>
    </xdr:from>
    <xdr:ext cx="469744" cy="259045"/>
    <xdr:sp macro="" textlink="">
      <xdr:nvSpPr>
        <xdr:cNvPr id="424" name="商工費該当値テキスト"/>
        <xdr:cNvSpPr txBox="1"/>
      </xdr:nvSpPr>
      <xdr:spPr>
        <a:xfrm>
          <a:off x="10528300" y="1323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101222</xdr:rowOff>
    </xdr:from>
    <xdr:to>
      <xdr:col>14</xdr:col>
      <xdr:colOff>79375</xdr:colOff>
      <xdr:row>78</xdr:row>
      <xdr:rowOff>31372</xdr:rowOff>
    </xdr:to>
    <xdr:sp macro="" textlink="">
      <xdr:nvSpPr>
        <xdr:cNvPr id="425" name="円/楕円 424"/>
        <xdr:cNvSpPr/>
      </xdr:nvSpPr>
      <xdr:spPr>
        <a:xfrm>
          <a:off x="9588500" y="133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22499</xdr:rowOff>
    </xdr:from>
    <xdr:ext cx="469744" cy="259045"/>
    <xdr:sp macro="" textlink="">
      <xdr:nvSpPr>
        <xdr:cNvPr id="426" name="テキスト ボックス 425"/>
        <xdr:cNvSpPr txBox="1"/>
      </xdr:nvSpPr>
      <xdr:spPr>
        <a:xfrm>
          <a:off x="9404427" y="1339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122938</xdr:rowOff>
    </xdr:from>
    <xdr:to>
      <xdr:col>12</xdr:col>
      <xdr:colOff>561975</xdr:colOff>
      <xdr:row>78</xdr:row>
      <xdr:rowOff>53088</xdr:rowOff>
    </xdr:to>
    <xdr:sp macro="" textlink="">
      <xdr:nvSpPr>
        <xdr:cNvPr id="427" name="円/楕円 426"/>
        <xdr:cNvSpPr/>
      </xdr:nvSpPr>
      <xdr:spPr>
        <a:xfrm>
          <a:off x="8699500" y="133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44215</xdr:rowOff>
    </xdr:from>
    <xdr:ext cx="469744" cy="259045"/>
    <xdr:sp macro="" textlink="">
      <xdr:nvSpPr>
        <xdr:cNvPr id="428" name="テキスト ボックス 427"/>
        <xdr:cNvSpPr txBox="1"/>
      </xdr:nvSpPr>
      <xdr:spPr>
        <a:xfrm>
          <a:off x="8515427" y="1341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158348</xdr:rowOff>
    </xdr:from>
    <xdr:to>
      <xdr:col>11</xdr:col>
      <xdr:colOff>358775</xdr:colOff>
      <xdr:row>78</xdr:row>
      <xdr:rowOff>88498</xdr:rowOff>
    </xdr:to>
    <xdr:sp macro="" textlink="">
      <xdr:nvSpPr>
        <xdr:cNvPr id="429" name="円/楕円 428"/>
        <xdr:cNvSpPr/>
      </xdr:nvSpPr>
      <xdr:spPr>
        <a:xfrm>
          <a:off x="7810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79625</xdr:rowOff>
    </xdr:from>
    <xdr:ext cx="469744" cy="259045"/>
    <xdr:sp macro="" textlink="">
      <xdr:nvSpPr>
        <xdr:cNvPr id="430" name="テキスト ボックス 429"/>
        <xdr:cNvSpPr txBox="1"/>
      </xdr:nvSpPr>
      <xdr:spPr>
        <a:xfrm>
          <a:off x="7626427"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164269</xdr:rowOff>
    </xdr:from>
    <xdr:to>
      <xdr:col>10</xdr:col>
      <xdr:colOff>155575</xdr:colOff>
      <xdr:row>78</xdr:row>
      <xdr:rowOff>94419</xdr:rowOff>
    </xdr:to>
    <xdr:sp macro="" textlink="">
      <xdr:nvSpPr>
        <xdr:cNvPr id="431" name="円/楕円 430"/>
        <xdr:cNvSpPr/>
      </xdr:nvSpPr>
      <xdr:spPr>
        <a:xfrm>
          <a:off x="6921500" y="133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85546</xdr:rowOff>
    </xdr:from>
    <xdr:ext cx="469744" cy="259045"/>
    <xdr:sp macro="" textlink="">
      <xdr:nvSpPr>
        <xdr:cNvPr id="432" name="テキスト ボックス 431"/>
        <xdr:cNvSpPr txBox="1"/>
      </xdr:nvSpPr>
      <xdr:spPr>
        <a:xfrm>
          <a:off x="6737427" y="1345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7" name="直線コネクタ 456"/>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58"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59" name="直線コネクタ 458"/>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0"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1" name="直線コネクタ 460"/>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168599</xdr:rowOff>
    </xdr:from>
    <xdr:to>
      <xdr:col>15</xdr:col>
      <xdr:colOff>180975</xdr:colOff>
      <xdr:row>96</xdr:row>
      <xdr:rowOff>34106</xdr:rowOff>
    </xdr:to>
    <xdr:cxnSp macro="">
      <xdr:nvCxnSpPr>
        <xdr:cNvPr id="462" name="直線コネクタ 461"/>
        <xdr:cNvCxnSpPr/>
      </xdr:nvCxnSpPr>
      <xdr:spPr>
        <a:xfrm flipV="1">
          <a:off x="9639300" y="16456349"/>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3"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4" name="フローチャート : 判断 463"/>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30181</xdr:rowOff>
    </xdr:from>
    <xdr:to>
      <xdr:col>14</xdr:col>
      <xdr:colOff>28575</xdr:colOff>
      <xdr:row>96</xdr:row>
      <xdr:rowOff>34106</xdr:rowOff>
    </xdr:to>
    <xdr:cxnSp macro="">
      <xdr:nvCxnSpPr>
        <xdr:cNvPr id="465" name="直線コネクタ 464"/>
        <xdr:cNvCxnSpPr/>
      </xdr:nvCxnSpPr>
      <xdr:spPr>
        <a:xfrm>
          <a:off x="8750300" y="16489381"/>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6" name="フローチャート : 判断 465"/>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7" name="テキスト ボックス 466"/>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30181</xdr:rowOff>
    </xdr:from>
    <xdr:to>
      <xdr:col>12</xdr:col>
      <xdr:colOff>511175</xdr:colOff>
      <xdr:row>96</xdr:row>
      <xdr:rowOff>53727</xdr:rowOff>
    </xdr:to>
    <xdr:cxnSp macro="">
      <xdr:nvCxnSpPr>
        <xdr:cNvPr id="468" name="直線コネクタ 467"/>
        <xdr:cNvCxnSpPr/>
      </xdr:nvCxnSpPr>
      <xdr:spPr>
        <a:xfrm flipV="1">
          <a:off x="7861300" y="1648938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69" name="フローチャート : 判断 468"/>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0" name="テキスト ボックス 469"/>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53251</xdr:rowOff>
    </xdr:from>
    <xdr:to>
      <xdr:col>11</xdr:col>
      <xdr:colOff>307975</xdr:colOff>
      <xdr:row>96</xdr:row>
      <xdr:rowOff>53727</xdr:rowOff>
    </xdr:to>
    <xdr:cxnSp macro="">
      <xdr:nvCxnSpPr>
        <xdr:cNvPr id="471" name="直線コネクタ 470"/>
        <xdr:cNvCxnSpPr/>
      </xdr:nvCxnSpPr>
      <xdr:spPr>
        <a:xfrm>
          <a:off x="6972300" y="16512451"/>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2" name="フローチャート : 判断 471"/>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3" name="テキスト ボックス 472"/>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4" name="フローチャート : 判断 473"/>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5" name="テキスト ボックス 474"/>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117799</xdr:rowOff>
    </xdr:from>
    <xdr:to>
      <xdr:col>15</xdr:col>
      <xdr:colOff>231775</xdr:colOff>
      <xdr:row>96</xdr:row>
      <xdr:rowOff>47949</xdr:rowOff>
    </xdr:to>
    <xdr:sp macro="" textlink="">
      <xdr:nvSpPr>
        <xdr:cNvPr id="481" name="円/楕円 480"/>
        <xdr:cNvSpPr/>
      </xdr:nvSpPr>
      <xdr:spPr>
        <a:xfrm>
          <a:off x="104267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140676</xdr:rowOff>
    </xdr:from>
    <xdr:ext cx="534377" cy="259045"/>
    <xdr:sp macro="" textlink="">
      <xdr:nvSpPr>
        <xdr:cNvPr id="482" name="土木費該当値テキスト"/>
        <xdr:cNvSpPr txBox="1"/>
      </xdr:nvSpPr>
      <xdr:spPr>
        <a:xfrm>
          <a:off x="10528300" y="1625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49,483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154756</xdr:rowOff>
    </xdr:from>
    <xdr:to>
      <xdr:col>14</xdr:col>
      <xdr:colOff>79375</xdr:colOff>
      <xdr:row>96</xdr:row>
      <xdr:rowOff>84906</xdr:rowOff>
    </xdr:to>
    <xdr:sp macro="" textlink="">
      <xdr:nvSpPr>
        <xdr:cNvPr id="483" name="円/楕円 482"/>
        <xdr:cNvSpPr/>
      </xdr:nvSpPr>
      <xdr:spPr>
        <a:xfrm>
          <a:off x="9588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101433</xdr:rowOff>
    </xdr:from>
    <xdr:ext cx="534377" cy="259045"/>
    <xdr:sp macro="" textlink="">
      <xdr:nvSpPr>
        <xdr:cNvPr id="484" name="テキスト ボックス 483"/>
        <xdr:cNvSpPr txBox="1"/>
      </xdr:nvSpPr>
      <xdr:spPr>
        <a:xfrm>
          <a:off x="9372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150831</xdr:rowOff>
    </xdr:from>
    <xdr:to>
      <xdr:col>12</xdr:col>
      <xdr:colOff>561975</xdr:colOff>
      <xdr:row>96</xdr:row>
      <xdr:rowOff>80981</xdr:rowOff>
    </xdr:to>
    <xdr:sp macro="" textlink="">
      <xdr:nvSpPr>
        <xdr:cNvPr id="485" name="円/楕円 484"/>
        <xdr:cNvSpPr/>
      </xdr:nvSpPr>
      <xdr:spPr>
        <a:xfrm>
          <a:off x="8699500" y="164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97508</xdr:rowOff>
    </xdr:from>
    <xdr:ext cx="534377" cy="259045"/>
    <xdr:sp macro="" textlink="">
      <xdr:nvSpPr>
        <xdr:cNvPr id="486" name="テキスト ボックス 485"/>
        <xdr:cNvSpPr txBox="1"/>
      </xdr:nvSpPr>
      <xdr:spPr>
        <a:xfrm>
          <a:off x="8483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47,749</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2927</xdr:rowOff>
    </xdr:from>
    <xdr:to>
      <xdr:col>11</xdr:col>
      <xdr:colOff>358775</xdr:colOff>
      <xdr:row>96</xdr:row>
      <xdr:rowOff>104527</xdr:rowOff>
    </xdr:to>
    <xdr:sp macro="" textlink="">
      <xdr:nvSpPr>
        <xdr:cNvPr id="487" name="円/楕円 486"/>
        <xdr:cNvSpPr/>
      </xdr:nvSpPr>
      <xdr:spPr>
        <a:xfrm>
          <a:off x="7810500" y="1646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121054</xdr:rowOff>
    </xdr:from>
    <xdr:ext cx="534377" cy="259045"/>
    <xdr:sp macro="" textlink="">
      <xdr:nvSpPr>
        <xdr:cNvPr id="488" name="テキスト ボックス 487"/>
        <xdr:cNvSpPr txBox="1"/>
      </xdr:nvSpPr>
      <xdr:spPr>
        <a:xfrm>
          <a:off x="7594111" y="162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2451</xdr:rowOff>
    </xdr:from>
    <xdr:to>
      <xdr:col>10</xdr:col>
      <xdr:colOff>155575</xdr:colOff>
      <xdr:row>96</xdr:row>
      <xdr:rowOff>104051</xdr:rowOff>
    </xdr:to>
    <xdr:sp macro="" textlink="">
      <xdr:nvSpPr>
        <xdr:cNvPr id="489" name="円/楕円 488"/>
        <xdr:cNvSpPr/>
      </xdr:nvSpPr>
      <xdr:spPr>
        <a:xfrm>
          <a:off x="6921500" y="16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120578</xdr:rowOff>
    </xdr:from>
    <xdr:ext cx="534377" cy="259045"/>
    <xdr:sp macro="" textlink="">
      <xdr:nvSpPr>
        <xdr:cNvPr id="490" name="テキスト ボックス 489"/>
        <xdr:cNvSpPr txBox="1"/>
      </xdr:nvSpPr>
      <xdr:spPr>
        <a:xfrm>
          <a:off x="6705111" y="1623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7" name="直線コネクタ 516"/>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18"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19" name="直線コネクタ 518"/>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0"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1" name="直線コネクタ 520"/>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121151</xdr:rowOff>
    </xdr:from>
    <xdr:to>
      <xdr:col>23</xdr:col>
      <xdr:colOff>517525</xdr:colOff>
      <xdr:row>36</xdr:row>
      <xdr:rowOff>144468</xdr:rowOff>
    </xdr:to>
    <xdr:cxnSp macro="">
      <xdr:nvCxnSpPr>
        <xdr:cNvPr id="522" name="直線コネクタ 521"/>
        <xdr:cNvCxnSpPr/>
      </xdr:nvCxnSpPr>
      <xdr:spPr>
        <a:xfrm>
          <a:off x="15481300" y="6293351"/>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57109</xdr:rowOff>
    </xdr:from>
    <xdr:ext cx="534377" cy="259045"/>
    <xdr:sp macro="" textlink="">
      <xdr:nvSpPr>
        <xdr:cNvPr id="523" name="消防費平均値テキスト"/>
        <xdr:cNvSpPr txBox="1"/>
      </xdr:nvSpPr>
      <xdr:spPr>
        <a:xfrm>
          <a:off x="16370300" y="605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4" name="フローチャート : 判断 523"/>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28927</xdr:rowOff>
    </xdr:from>
    <xdr:to>
      <xdr:col>22</xdr:col>
      <xdr:colOff>365125</xdr:colOff>
      <xdr:row>36</xdr:row>
      <xdr:rowOff>121151</xdr:rowOff>
    </xdr:to>
    <xdr:cxnSp macro="">
      <xdr:nvCxnSpPr>
        <xdr:cNvPr id="525" name="直線コネクタ 524"/>
        <xdr:cNvCxnSpPr/>
      </xdr:nvCxnSpPr>
      <xdr:spPr>
        <a:xfrm>
          <a:off x="14592300" y="6201127"/>
          <a:ext cx="889000" cy="9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6" name="フローチャート : 判断 525"/>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111</xdr:rowOff>
    </xdr:from>
    <xdr:ext cx="534377" cy="259045"/>
    <xdr:sp macro="" textlink="">
      <xdr:nvSpPr>
        <xdr:cNvPr id="527" name="テキスト ボックス 526"/>
        <xdr:cNvSpPr txBox="1"/>
      </xdr:nvSpPr>
      <xdr:spPr>
        <a:xfrm>
          <a:off x="15214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44080</xdr:rowOff>
    </xdr:from>
    <xdr:to>
      <xdr:col>21</xdr:col>
      <xdr:colOff>161925</xdr:colOff>
      <xdr:row>36</xdr:row>
      <xdr:rowOff>28927</xdr:rowOff>
    </xdr:to>
    <xdr:cxnSp macro="">
      <xdr:nvCxnSpPr>
        <xdr:cNvPr id="528" name="直線コネクタ 527"/>
        <xdr:cNvCxnSpPr/>
      </xdr:nvCxnSpPr>
      <xdr:spPr>
        <a:xfrm>
          <a:off x="13703300" y="6044830"/>
          <a:ext cx="889000" cy="1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29" name="フローチャート : 判断 528"/>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0" name="テキスト ボックス 529"/>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44080</xdr:rowOff>
    </xdr:from>
    <xdr:to>
      <xdr:col>19</xdr:col>
      <xdr:colOff>644525</xdr:colOff>
      <xdr:row>36</xdr:row>
      <xdr:rowOff>82028</xdr:rowOff>
    </xdr:to>
    <xdr:cxnSp macro="">
      <xdr:nvCxnSpPr>
        <xdr:cNvPr id="531" name="直線コネクタ 530"/>
        <xdr:cNvCxnSpPr/>
      </xdr:nvCxnSpPr>
      <xdr:spPr>
        <a:xfrm flipV="1">
          <a:off x="12814300" y="6044830"/>
          <a:ext cx="889000" cy="20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2" name="フローチャート : 判断 531"/>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3" name="テキスト ボックス 532"/>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4" name="フローチャート : 判断 533"/>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5" name="テキスト ボックス 534"/>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93668</xdr:rowOff>
    </xdr:from>
    <xdr:to>
      <xdr:col>23</xdr:col>
      <xdr:colOff>568325</xdr:colOff>
      <xdr:row>37</xdr:row>
      <xdr:rowOff>23818</xdr:rowOff>
    </xdr:to>
    <xdr:sp macro="" textlink="">
      <xdr:nvSpPr>
        <xdr:cNvPr id="541" name="円/楕円 540"/>
        <xdr:cNvSpPr/>
      </xdr:nvSpPr>
      <xdr:spPr>
        <a:xfrm>
          <a:off x="16268700" y="62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72095</xdr:rowOff>
    </xdr:from>
    <xdr:ext cx="534377" cy="259045"/>
    <xdr:sp macro="" textlink="">
      <xdr:nvSpPr>
        <xdr:cNvPr id="542" name="消防費該当値テキスト"/>
        <xdr:cNvSpPr txBox="1"/>
      </xdr:nvSpPr>
      <xdr:spPr>
        <a:xfrm>
          <a:off x="16370300" y="62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70351</xdr:rowOff>
    </xdr:from>
    <xdr:to>
      <xdr:col>22</xdr:col>
      <xdr:colOff>415925</xdr:colOff>
      <xdr:row>37</xdr:row>
      <xdr:rowOff>501</xdr:rowOff>
    </xdr:to>
    <xdr:sp macro="" textlink="">
      <xdr:nvSpPr>
        <xdr:cNvPr id="543" name="円/楕円 542"/>
        <xdr:cNvSpPr/>
      </xdr:nvSpPr>
      <xdr:spPr>
        <a:xfrm>
          <a:off x="15430500" y="62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163078</xdr:rowOff>
    </xdr:from>
    <xdr:ext cx="534377" cy="259045"/>
    <xdr:sp macro="" textlink="">
      <xdr:nvSpPr>
        <xdr:cNvPr id="544" name="テキスト ボックス 543"/>
        <xdr:cNvSpPr txBox="1"/>
      </xdr:nvSpPr>
      <xdr:spPr>
        <a:xfrm>
          <a:off x="15214111" y="63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149577</xdr:rowOff>
    </xdr:from>
    <xdr:to>
      <xdr:col>21</xdr:col>
      <xdr:colOff>212725</xdr:colOff>
      <xdr:row>36</xdr:row>
      <xdr:rowOff>79727</xdr:rowOff>
    </xdr:to>
    <xdr:sp macro="" textlink="">
      <xdr:nvSpPr>
        <xdr:cNvPr id="545" name="円/楕円 544"/>
        <xdr:cNvSpPr/>
      </xdr:nvSpPr>
      <xdr:spPr>
        <a:xfrm>
          <a:off x="14541500" y="615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96254</xdr:rowOff>
    </xdr:from>
    <xdr:ext cx="534377" cy="259045"/>
    <xdr:sp macro="" textlink="">
      <xdr:nvSpPr>
        <xdr:cNvPr id="546" name="テキスト ボックス 545"/>
        <xdr:cNvSpPr txBox="1"/>
      </xdr:nvSpPr>
      <xdr:spPr>
        <a:xfrm>
          <a:off x="14325111" y="592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164730</xdr:rowOff>
    </xdr:from>
    <xdr:to>
      <xdr:col>20</xdr:col>
      <xdr:colOff>9525</xdr:colOff>
      <xdr:row>35</xdr:row>
      <xdr:rowOff>94880</xdr:rowOff>
    </xdr:to>
    <xdr:sp macro="" textlink="">
      <xdr:nvSpPr>
        <xdr:cNvPr id="547" name="円/楕円 546"/>
        <xdr:cNvSpPr/>
      </xdr:nvSpPr>
      <xdr:spPr>
        <a:xfrm>
          <a:off x="13652500" y="59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111407</xdr:rowOff>
    </xdr:from>
    <xdr:ext cx="534377" cy="259045"/>
    <xdr:sp macro="" textlink="">
      <xdr:nvSpPr>
        <xdr:cNvPr id="548" name="テキスト ボックス 547"/>
        <xdr:cNvSpPr txBox="1"/>
      </xdr:nvSpPr>
      <xdr:spPr>
        <a:xfrm>
          <a:off x="13436111" y="576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31228</xdr:rowOff>
    </xdr:from>
    <xdr:to>
      <xdr:col>18</xdr:col>
      <xdr:colOff>492125</xdr:colOff>
      <xdr:row>36</xdr:row>
      <xdr:rowOff>132828</xdr:rowOff>
    </xdr:to>
    <xdr:sp macro="" textlink="">
      <xdr:nvSpPr>
        <xdr:cNvPr id="549" name="円/楕円 548"/>
        <xdr:cNvSpPr/>
      </xdr:nvSpPr>
      <xdr:spPr>
        <a:xfrm>
          <a:off x="12763500" y="620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149355</xdr:rowOff>
    </xdr:from>
    <xdr:ext cx="534377" cy="259045"/>
    <xdr:sp macro="" textlink="">
      <xdr:nvSpPr>
        <xdr:cNvPr id="550" name="テキスト ボックス 549"/>
        <xdr:cNvSpPr txBox="1"/>
      </xdr:nvSpPr>
      <xdr:spPr>
        <a:xfrm>
          <a:off x="12547111" y="597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7" name="直線コネクタ 576"/>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78"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79" name="直線コネクタ 578"/>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0"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1" name="直線コネクタ 580"/>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48782</xdr:rowOff>
    </xdr:from>
    <xdr:to>
      <xdr:col>23</xdr:col>
      <xdr:colOff>517525</xdr:colOff>
      <xdr:row>57</xdr:row>
      <xdr:rowOff>21481</xdr:rowOff>
    </xdr:to>
    <xdr:cxnSp macro="">
      <xdr:nvCxnSpPr>
        <xdr:cNvPr id="582" name="直線コネクタ 581"/>
        <xdr:cNvCxnSpPr/>
      </xdr:nvCxnSpPr>
      <xdr:spPr>
        <a:xfrm flipV="1">
          <a:off x="15481300" y="9649982"/>
          <a:ext cx="8382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3"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4" name="フローチャート : 判断 583"/>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21481</xdr:rowOff>
    </xdr:from>
    <xdr:to>
      <xdr:col>22</xdr:col>
      <xdr:colOff>365125</xdr:colOff>
      <xdr:row>57</xdr:row>
      <xdr:rowOff>98878</xdr:rowOff>
    </xdr:to>
    <xdr:cxnSp macro="">
      <xdr:nvCxnSpPr>
        <xdr:cNvPr id="585" name="直線コネクタ 584"/>
        <xdr:cNvCxnSpPr/>
      </xdr:nvCxnSpPr>
      <xdr:spPr>
        <a:xfrm flipV="1">
          <a:off x="14592300" y="9794131"/>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6" name="フローチャート : 判断 585"/>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7" name="テキスト ボックス 586"/>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38398</xdr:rowOff>
    </xdr:from>
    <xdr:to>
      <xdr:col>21</xdr:col>
      <xdr:colOff>161925</xdr:colOff>
      <xdr:row>57</xdr:row>
      <xdr:rowOff>98878</xdr:rowOff>
    </xdr:to>
    <xdr:cxnSp macro="">
      <xdr:nvCxnSpPr>
        <xdr:cNvPr id="588" name="直線コネクタ 587"/>
        <xdr:cNvCxnSpPr/>
      </xdr:nvCxnSpPr>
      <xdr:spPr>
        <a:xfrm>
          <a:off x="13703300" y="9811048"/>
          <a:ext cx="889000" cy="6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89" name="フローチャート : 判断 588"/>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0" name="テキスト ボックス 589"/>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52081</xdr:rowOff>
    </xdr:from>
    <xdr:to>
      <xdr:col>19</xdr:col>
      <xdr:colOff>644525</xdr:colOff>
      <xdr:row>57</xdr:row>
      <xdr:rowOff>38398</xdr:rowOff>
    </xdr:to>
    <xdr:cxnSp macro="">
      <xdr:nvCxnSpPr>
        <xdr:cNvPr id="591" name="直線コネクタ 590"/>
        <xdr:cNvCxnSpPr/>
      </xdr:nvCxnSpPr>
      <xdr:spPr>
        <a:xfrm>
          <a:off x="12814300" y="9310381"/>
          <a:ext cx="889000" cy="5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2" name="フローチャート : 判断 591"/>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3" name="テキスト ボックス 592"/>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4" name="フローチャート : 判断 593"/>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5605</xdr:rowOff>
    </xdr:from>
    <xdr:ext cx="534377" cy="259045"/>
    <xdr:sp macro="" textlink="">
      <xdr:nvSpPr>
        <xdr:cNvPr id="595" name="テキスト ボックス 594"/>
        <xdr:cNvSpPr txBox="1"/>
      </xdr:nvSpPr>
      <xdr:spPr>
        <a:xfrm>
          <a:off x="12547111" y="97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169432</xdr:rowOff>
    </xdr:from>
    <xdr:to>
      <xdr:col>23</xdr:col>
      <xdr:colOff>568325</xdr:colOff>
      <xdr:row>56</xdr:row>
      <xdr:rowOff>99582</xdr:rowOff>
    </xdr:to>
    <xdr:sp macro="" textlink="">
      <xdr:nvSpPr>
        <xdr:cNvPr id="601" name="円/楕円 600"/>
        <xdr:cNvSpPr/>
      </xdr:nvSpPr>
      <xdr:spPr>
        <a:xfrm>
          <a:off x="16268700" y="95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147859</xdr:rowOff>
    </xdr:from>
    <xdr:ext cx="534377" cy="259045"/>
    <xdr:sp macro="" textlink="">
      <xdr:nvSpPr>
        <xdr:cNvPr id="602" name="教育費該当値テキスト"/>
        <xdr:cNvSpPr txBox="1"/>
      </xdr:nvSpPr>
      <xdr:spPr>
        <a:xfrm>
          <a:off x="16370300" y="957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142131</xdr:rowOff>
    </xdr:from>
    <xdr:to>
      <xdr:col>22</xdr:col>
      <xdr:colOff>415925</xdr:colOff>
      <xdr:row>57</xdr:row>
      <xdr:rowOff>72281</xdr:rowOff>
    </xdr:to>
    <xdr:sp macro="" textlink="">
      <xdr:nvSpPr>
        <xdr:cNvPr id="603" name="円/楕円 602"/>
        <xdr:cNvSpPr/>
      </xdr:nvSpPr>
      <xdr:spPr>
        <a:xfrm>
          <a:off x="15430500" y="97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63408</xdr:rowOff>
    </xdr:from>
    <xdr:ext cx="534377" cy="259045"/>
    <xdr:sp macro="" textlink="">
      <xdr:nvSpPr>
        <xdr:cNvPr id="604" name="テキスト ボックス 603"/>
        <xdr:cNvSpPr txBox="1"/>
      </xdr:nvSpPr>
      <xdr:spPr>
        <a:xfrm>
          <a:off x="15214111" y="98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48078</xdr:rowOff>
    </xdr:from>
    <xdr:to>
      <xdr:col>21</xdr:col>
      <xdr:colOff>212725</xdr:colOff>
      <xdr:row>57</xdr:row>
      <xdr:rowOff>149678</xdr:rowOff>
    </xdr:to>
    <xdr:sp macro="" textlink="">
      <xdr:nvSpPr>
        <xdr:cNvPr id="605" name="円/楕円 604"/>
        <xdr:cNvSpPr/>
      </xdr:nvSpPr>
      <xdr:spPr>
        <a:xfrm>
          <a:off x="14541500" y="982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140805</xdr:rowOff>
    </xdr:from>
    <xdr:ext cx="534377" cy="259045"/>
    <xdr:sp macro="" textlink="">
      <xdr:nvSpPr>
        <xdr:cNvPr id="606" name="テキスト ボックス 605"/>
        <xdr:cNvSpPr txBox="1"/>
      </xdr:nvSpPr>
      <xdr:spPr>
        <a:xfrm>
          <a:off x="14325111" y="991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30,500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159048</xdr:rowOff>
    </xdr:from>
    <xdr:to>
      <xdr:col>20</xdr:col>
      <xdr:colOff>9525</xdr:colOff>
      <xdr:row>57</xdr:row>
      <xdr:rowOff>89198</xdr:rowOff>
    </xdr:to>
    <xdr:sp macro="" textlink="">
      <xdr:nvSpPr>
        <xdr:cNvPr id="607" name="円/楕円 606"/>
        <xdr:cNvSpPr/>
      </xdr:nvSpPr>
      <xdr:spPr>
        <a:xfrm>
          <a:off x="13652500" y="97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80325</xdr:rowOff>
    </xdr:from>
    <xdr:ext cx="534377" cy="259045"/>
    <xdr:sp macro="" textlink="">
      <xdr:nvSpPr>
        <xdr:cNvPr id="608" name="テキスト ボックス 607"/>
        <xdr:cNvSpPr txBox="1"/>
      </xdr:nvSpPr>
      <xdr:spPr>
        <a:xfrm>
          <a:off x="13436111" y="98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1281</xdr:rowOff>
    </xdr:from>
    <xdr:to>
      <xdr:col>18</xdr:col>
      <xdr:colOff>492125</xdr:colOff>
      <xdr:row>54</xdr:row>
      <xdr:rowOff>102881</xdr:rowOff>
    </xdr:to>
    <xdr:sp macro="" textlink="">
      <xdr:nvSpPr>
        <xdr:cNvPr id="609" name="円/楕円 608"/>
        <xdr:cNvSpPr/>
      </xdr:nvSpPr>
      <xdr:spPr>
        <a:xfrm>
          <a:off x="12763500" y="92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119408</xdr:rowOff>
    </xdr:from>
    <xdr:ext cx="534377" cy="259045"/>
    <xdr:sp macro="" textlink="">
      <xdr:nvSpPr>
        <xdr:cNvPr id="610" name="テキスト ボックス 609"/>
        <xdr:cNvSpPr txBox="1"/>
      </xdr:nvSpPr>
      <xdr:spPr>
        <a:xfrm>
          <a:off x="12547111" y="90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2" name="直線コネクタ 631"/>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5"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6" name="直線コネクタ 635"/>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134671</xdr:rowOff>
    </xdr:from>
    <xdr:to>
      <xdr:col>23</xdr:col>
      <xdr:colOff>517525</xdr:colOff>
      <xdr:row>78</xdr:row>
      <xdr:rowOff>139700</xdr:rowOff>
    </xdr:to>
    <xdr:cxnSp macro="">
      <xdr:nvCxnSpPr>
        <xdr:cNvPr id="637" name="直線コネクタ 636"/>
        <xdr:cNvCxnSpPr/>
      </xdr:nvCxnSpPr>
      <xdr:spPr>
        <a:xfrm flipV="1">
          <a:off x="15481300" y="13507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38"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39" name="フローチャート : 判断 638"/>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40" name="直線コネクタ 63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1" name="フローチャート : 判断 640"/>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2" name="テキスト ボックス 641"/>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3" name="直線コネクタ 64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4" name="フローチャート : 判断 643"/>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5" name="テキスト ボックス 644"/>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101295</xdr:rowOff>
    </xdr:from>
    <xdr:to>
      <xdr:col>19</xdr:col>
      <xdr:colOff>644525</xdr:colOff>
      <xdr:row>78</xdr:row>
      <xdr:rowOff>139700</xdr:rowOff>
    </xdr:to>
    <xdr:cxnSp macro="">
      <xdr:nvCxnSpPr>
        <xdr:cNvPr id="646" name="直線コネクタ 645"/>
        <xdr:cNvCxnSpPr/>
      </xdr:nvCxnSpPr>
      <xdr:spPr>
        <a:xfrm>
          <a:off x="12814300" y="1347439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7" name="フローチャート : 判断 646"/>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48" name="テキスト ボックス 647"/>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49" name="フローチャート : 判断 648"/>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0" name="テキスト ボックス 649"/>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83871</xdr:rowOff>
    </xdr:from>
    <xdr:to>
      <xdr:col>23</xdr:col>
      <xdr:colOff>568325</xdr:colOff>
      <xdr:row>79</xdr:row>
      <xdr:rowOff>14021</xdr:rowOff>
    </xdr:to>
    <xdr:sp macro="" textlink="">
      <xdr:nvSpPr>
        <xdr:cNvPr id="656" name="円/楕円 655"/>
        <xdr:cNvSpPr/>
      </xdr:nvSpPr>
      <xdr:spPr>
        <a:xfrm>
          <a:off x="162687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170248</xdr:rowOff>
    </xdr:from>
    <xdr:ext cx="313932" cy="259045"/>
    <xdr:sp macro="" textlink="">
      <xdr:nvSpPr>
        <xdr:cNvPr id="657" name="災害復旧費該当値テキスト"/>
        <xdr:cNvSpPr txBox="1"/>
      </xdr:nvSpPr>
      <xdr:spPr>
        <a:xfrm>
          <a:off x="16370300" y="13371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8" name="円/楕円 65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9" name="テキスト ボックス 65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60" name="円/楕円 65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1" name="テキスト ボックス 66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2" name="円/楕円 66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3" name="テキスト ボックス 66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50495</xdr:rowOff>
    </xdr:from>
    <xdr:to>
      <xdr:col>18</xdr:col>
      <xdr:colOff>492125</xdr:colOff>
      <xdr:row>78</xdr:row>
      <xdr:rowOff>152095</xdr:rowOff>
    </xdr:to>
    <xdr:sp macro="" textlink="">
      <xdr:nvSpPr>
        <xdr:cNvPr id="664" name="円/楕円 663"/>
        <xdr:cNvSpPr/>
      </xdr:nvSpPr>
      <xdr:spPr>
        <a:xfrm>
          <a:off x="12763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143222</xdr:rowOff>
    </xdr:from>
    <xdr:ext cx="313932" cy="259045"/>
    <xdr:sp macro="" textlink="">
      <xdr:nvSpPr>
        <xdr:cNvPr id="665" name="テキスト ボックス 664"/>
        <xdr:cNvSpPr txBox="1"/>
      </xdr:nvSpPr>
      <xdr:spPr>
        <a:xfrm>
          <a:off x="12657333" y="13516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89" name="直線コネクタ 688"/>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0"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1" name="直線コネクタ 690"/>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2"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3" name="直線コネクタ 692"/>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74606</xdr:rowOff>
    </xdr:from>
    <xdr:to>
      <xdr:col>23</xdr:col>
      <xdr:colOff>517525</xdr:colOff>
      <xdr:row>95</xdr:row>
      <xdr:rowOff>108496</xdr:rowOff>
    </xdr:to>
    <xdr:cxnSp macro="">
      <xdr:nvCxnSpPr>
        <xdr:cNvPr id="694" name="直線コネクタ 693"/>
        <xdr:cNvCxnSpPr/>
      </xdr:nvCxnSpPr>
      <xdr:spPr>
        <a:xfrm flipV="1">
          <a:off x="15481300" y="16362356"/>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18959</xdr:rowOff>
    </xdr:from>
    <xdr:ext cx="534377" cy="259045"/>
    <xdr:sp macro="" textlink="">
      <xdr:nvSpPr>
        <xdr:cNvPr id="695" name="公債費平均値テキスト"/>
        <xdr:cNvSpPr txBox="1"/>
      </xdr:nvSpPr>
      <xdr:spPr>
        <a:xfrm>
          <a:off x="16370300" y="1630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6" name="フローチャート : 判断 695"/>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107238</xdr:rowOff>
    </xdr:from>
    <xdr:to>
      <xdr:col>22</xdr:col>
      <xdr:colOff>365125</xdr:colOff>
      <xdr:row>95</xdr:row>
      <xdr:rowOff>108496</xdr:rowOff>
    </xdr:to>
    <xdr:cxnSp macro="">
      <xdr:nvCxnSpPr>
        <xdr:cNvPr id="697" name="直線コネクタ 696"/>
        <xdr:cNvCxnSpPr/>
      </xdr:nvCxnSpPr>
      <xdr:spPr>
        <a:xfrm>
          <a:off x="14592300" y="16394988"/>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698" name="フローチャート : 判断 697"/>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699" name="テキスト ボックス 698"/>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92914</xdr:rowOff>
    </xdr:from>
    <xdr:to>
      <xdr:col>21</xdr:col>
      <xdr:colOff>161925</xdr:colOff>
      <xdr:row>95</xdr:row>
      <xdr:rowOff>107238</xdr:rowOff>
    </xdr:to>
    <xdr:cxnSp macro="">
      <xdr:nvCxnSpPr>
        <xdr:cNvPr id="700" name="直線コネクタ 699"/>
        <xdr:cNvCxnSpPr/>
      </xdr:nvCxnSpPr>
      <xdr:spPr>
        <a:xfrm>
          <a:off x="13703300" y="16380664"/>
          <a:ext cx="8890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1" name="フローチャート : 判断 700"/>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2" name="テキスト ボックス 701"/>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88703</xdr:rowOff>
    </xdr:from>
    <xdr:to>
      <xdr:col>19</xdr:col>
      <xdr:colOff>644525</xdr:colOff>
      <xdr:row>95</xdr:row>
      <xdr:rowOff>92914</xdr:rowOff>
    </xdr:to>
    <xdr:cxnSp macro="">
      <xdr:nvCxnSpPr>
        <xdr:cNvPr id="703" name="直線コネクタ 702"/>
        <xdr:cNvCxnSpPr/>
      </xdr:nvCxnSpPr>
      <xdr:spPr>
        <a:xfrm>
          <a:off x="12814300" y="16376453"/>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4" name="フローチャート : 判断 703"/>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5" name="テキスト ボックス 704"/>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6" name="フローチャート : 判断 705"/>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7" name="テキスト ボックス 706"/>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23806</xdr:rowOff>
    </xdr:from>
    <xdr:to>
      <xdr:col>23</xdr:col>
      <xdr:colOff>568325</xdr:colOff>
      <xdr:row>95</xdr:row>
      <xdr:rowOff>125406</xdr:rowOff>
    </xdr:to>
    <xdr:sp macro="" textlink="">
      <xdr:nvSpPr>
        <xdr:cNvPr id="713" name="円/楕円 712"/>
        <xdr:cNvSpPr/>
      </xdr:nvSpPr>
      <xdr:spPr>
        <a:xfrm>
          <a:off x="16268700" y="163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46683</xdr:rowOff>
    </xdr:from>
    <xdr:ext cx="534377" cy="259045"/>
    <xdr:sp macro="" textlink="">
      <xdr:nvSpPr>
        <xdr:cNvPr id="714" name="公債費該当値テキスト"/>
        <xdr:cNvSpPr txBox="1"/>
      </xdr:nvSpPr>
      <xdr:spPr>
        <a:xfrm>
          <a:off x="16370300" y="1616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57696</xdr:rowOff>
    </xdr:from>
    <xdr:to>
      <xdr:col>22</xdr:col>
      <xdr:colOff>415925</xdr:colOff>
      <xdr:row>95</xdr:row>
      <xdr:rowOff>159296</xdr:rowOff>
    </xdr:to>
    <xdr:sp macro="" textlink="">
      <xdr:nvSpPr>
        <xdr:cNvPr id="715" name="円/楕円 714"/>
        <xdr:cNvSpPr/>
      </xdr:nvSpPr>
      <xdr:spPr>
        <a:xfrm>
          <a:off x="15430500" y="163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150423</xdr:rowOff>
    </xdr:from>
    <xdr:ext cx="534377" cy="259045"/>
    <xdr:sp macro="" textlink="">
      <xdr:nvSpPr>
        <xdr:cNvPr id="716" name="テキスト ボックス 715"/>
        <xdr:cNvSpPr txBox="1"/>
      </xdr:nvSpPr>
      <xdr:spPr>
        <a:xfrm>
          <a:off x="15214111" y="164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56438</xdr:rowOff>
    </xdr:from>
    <xdr:to>
      <xdr:col>21</xdr:col>
      <xdr:colOff>212725</xdr:colOff>
      <xdr:row>95</xdr:row>
      <xdr:rowOff>158038</xdr:rowOff>
    </xdr:to>
    <xdr:sp macro="" textlink="">
      <xdr:nvSpPr>
        <xdr:cNvPr id="717" name="円/楕円 716"/>
        <xdr:cNvSpPr/>
      </xdr:nvSpPr>
      <xdr:spPr>
        <a:xfrm>
          <a:off x="14541500" y="1634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149165</xdr:rowOff>
    </xdr:from>
    <xdr:ext cx="534377" cy="259045"/>
    <xdr:sp macro="" textlink="">
      <xdr:nvSpPr>
        <xdr:cNvPr id="718" name="テキスト ボックス 717"/>
        <xdr:cNvSpPr txBox="1"/>
      </xdr:nvSpPr>
      <xdr:spPr>
        <a:xfrm>
          <a:off x="14325111" y="164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42114</xdr:rowOff>
    </xdr:from>
    <xdr:to>
      <xdr:col>20</xdr:col>
      <xdr:colOff>9525</xdr:colOff>
      <xdr:row>95</xdr:row>
      <xdr:rowOff>143714</xdr:rowOff>
    </xdr:to>
    <xdr:sp macro="" textlink="">
      <xdr:nvSpPr>
        <xdr:cNvPr id="719" name="円/楕円 718"/>
        <xdr:cNvSpPr/>
      </xdr:nvSpPr>
      <xdr:spPr>
        <a:xfrm>
          <a:off x="13652500" y="163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134841</xdr:rowOff>
    </xdr:from>
    <xdr:ext cx="534377" cy="259045"/>
    <xdr:sp macro="" textlink="">
      <xdr:nvSpPr>
        <xdr:cNvPr id="720" name="テキスト ボックス 719"/>
        <xdr:cNvSpPr txBox="1"/>
      </xdr:nvSpPr>
      <xdr:spPr>
        <a:xfrm>
          <a:off x="13436111" y="164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33,456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37903</xdr:rowOff>
    </xdr:from>
    <xdr:to>
      <xdr:col>18</xdr:col>
      <xdr:colOff>492125</xdr:colOff>
      <xdr:row>95</xdr:row>
      <xdr:rowOff>139503</xdr:rowOff>
    </xdr:to>
    <xdr:sp macro="" textlink="">
      <xdr:nvSpPr>
        <xdr:cNvPr id="721" name="円/楕円 720"/>
        <xdr:cNvSpPr/>
      </xdr:nvSpPr>
      <xdr:spPr>
        <a:xfrm>
          <a:off x="12763500" y="163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130630</xdr:rowOff>
    </xdr:from>
    <xdr:ext cx="534377" cy="259045"/>
    <xdr:sp macro="" textlink="">
      <xdr:nvSpPr>
        <xdr:cNvPr id="722" name="テキスト ボックス 721"/>
        <xdr:cNvSpPr txBox="1"/>
      </xdr:nvSpPr>
      <xdr:spPr>
        <a:xfrm>
          <a:off x="12547111" y="1641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6" name="直線コネクタ 745"/>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49"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0" name="直線コネクタ 749"/>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2"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3" name="フローチャート : 判断 752"/>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5" name="フローチャート : 判断 754"/>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6" name="テキスト ボックス 755"/>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58" name="フローチャート : 判断 757"/>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59" name="テキスト ボックス 758"/>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1" name="フローチャート : 判断 760"/>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2" name="テキスト ボックス 761"/>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3" name="フローチャート : 判断 762"/>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4" name="テキスト ボックス 763"/>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農林水産業費については、農政普及事業費において平成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月の雪害に伴う農業施設の再建に係る補助金などの減により、</a:t>
          </a:r>
          <a:r>
            <a:rPr kumimoji="1" lang="ja-JP" altLang="ja-JP" sz="1300">
              <a:solidFill>
                <a:sysClr val="windowText" lastClr="000000"/>
              </a:solidFill>
              <a:effectLst/>
              <a:latin typeface="+mn-lt"/>
              <a:ea typeface="+mn-ea"/>
              <a:cs typeface="+mn-cs"/>
            </a:rPr>
            <a:t>平成２６年度と比較し</a:t>
          </a:r>
          <a:r>
            <a:rPr kumimoji="1" lang="ja-JP" altLang="en-US" sz="1300">
              <a:solidFill>
                <a:sysClr val="windowText" lastClr="000000"/>
              </a:solidFill>
              <a:effectLst/>
              <a:latin typeface="+mn-lt"/>
              <a:ea typeface="+mn-ea"/>
              <a:cs typeface="+mn-cs"/>
            </a:rPr>
            <a:t>２</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２７９</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と大幅に減少し３</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４９８</a:t>
          </a:r>
          <a:r>
            <a:rPr kumimoji="1" lang="ja-JP" altLang="ja-JP" sz="1300">
              <a:solidFill>
                <a:sysClr val="windowText" lastClr="000000"/>
              </a:solidFill>
              <a:effectLst/>
              <a:latin typeface="+mn-lt"/>
              <a:ea typeface="+mn-ea"/>
              <a:cs typeface="+mn-cs"/>
            </a:rPr>
            <a:t>円となった。</a:t>
          </a:r>
          <a:endParaRPr lang="ja-JP" altLang="ja-JP" sz="1300">
            <a:solidFill>
              <a:sysClr val="windowText" lastClr="000000"/>
            </a:solidFill>
            <a:effectLst/>
          </a:endParaRPr>
        </a:p>
        <a:p>
          <a:pPr eaLnBrk="1" fontAlgn="auto" latinLnBrk="0" hangingPunct="1"/>
          <a:r>
            <a:rPr kumimoji="1" lang="ja-JP" altLang="en-US" sz="1300">
              <a:solidFill>
                <a:sysClr val="windowText" lastClr="000000"/>
              </a:solidFill>
              <a:latin typeface="ＭＳ Ｐゴシック"/>
            </a:rPr>
            <a:t>　民生費については、教育・保育施設等運営給付費などの増により、</a:t>
          </a:r>
          <a:r>
            <a:rPr kumimoji="1" lang="ja-JP" altLang="ja-JP" sz="1300">
              <a:solidFill>
                <a:sysClr val="windowText" lastClr="000000"/>
              </a:solidFill>
              <a:effectLst/>
              <a:latin typeface="+mn-lt"/>
              <a:ea typeface="+mn-ea"/>
              <a:cs typeface="+mn-cs"/>
            </a:rPr>
            <a:t>平成２６年度と比較し２，</a:t>
          </a:r>
          <a:r>
            <a:rPr kumimoji="1" lang="ja-JP" altLang="en-US" sz="1300">
              <a:solidFill>
                <a:sysClr val="windowText" lastClr="000000"/>
              </a:solidFill>
              <a:effectLst/>
              <a:latin typeface="+mn-lt"/>
              <a:ea typeface="+mn-ea"/>
              <a:cs typeface="+mn-cs"/>
            </a:rPr>
            <a:t>０１６</a:t>
          </a:r>
          <a:r>
            <a:rPr kumimoji="1" lang="ja-JP" altLang="ja-JP" sz="1300">
              <a:solidFill>
                <a:sysClr val="windowText" lastClr="000000"/>
              </a:solidFill>
              <a:effectLst/>
              <a:latin typeface="+mn-lt"/>
              <a:ea typeface="+mn-ea"/>
              <a:cs typeface="+mn-cs"/>
            </a:rPr>
            <a:t>円</a:t>
          </a:r>
          <a:r>
            <a:rPr kumimoji="1" lang="ja-JP" altLang="en-US" sz="1300">
              <a:solidFill>
                <a:sysClr val="windowText" lastClr="000000"/>
              </a:solidFill>
              <a:effectLst/>
              <a:latin typeface="+mn-lt"/>
              <a:ea typeface="+mn-ea"/>
              <a:cs typeface="+mn-cs"/>
            </a:rPr>
            <a:t>増加</a:t>
          </a:r>
          <a:r>
            <a:rPr kumimoji="1" lang="ja-JP" altLang="ja-JP" sz="1300">
              <a:solidFill>
                <a:sysClr val="windowText" lastClr="000000"/>
              </a:solidFill>
              <a:effectLst/>
              <a:latin typeface="+mn-lt"/>
              <a:ea typeface="+mn-ea"/>
              <a:cs typeface="+mn-cs"/>
            </a:rPr>
            <a:t>し</a:t>
          </a:r>
          <a:r>
            <a:rPr kumimoji="1" lang="ja-JP" altLang="en-US" sz="1300">
              <a:solidFill>
                <a:sysClr val="windowText" lastClr="000000"/>
              </a:solidFill>
              <a:effectLst/>
              <a:latin typeface="+mn-lt"/>
              <a:ea typeface="+mn-ea"/>
              <a:cs typeface="+mn-cs"/>
            </a:rPr>
            <a:t>１５４</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５４０</a:t>
          </a:r>
          <a:r>
            <a:rPr kumimoji="1" lang="ja-JP" altLang="ja-JP" sz="1300">
              <a:solidFill>
                <a:sysClr val="windowText" lastClr="000000"/>
              </a:solidFill>
              <a:effectLst/>
              <a:latin typeface="+mn-lt"/>
              <a:ea typeface="+mn-ea"/>
              <a:cs typeface="+mn-cs"/>
            </a:rPr>
            <a:t>円となった。</a:t>
          </a:r>
          <a:endParaRPr lang="ja-JP" altLang="ja-JP" sz="1300">
            <a:solidFill>
              <a:sysClr val="windowText" lastClr="000000"/>
            </a:solidFill>
            <a:effectLst/>
          </a:endParaRPr>
        </a:p>
        <a:p>
          <a:pPr eaLnBrk="1" fontAlgn="auto" latinLnBrk="0" hangingPunct="1"/>
          <a:r>
            <a:rPr kumimoji="1" lang="ja-JP" altLang="en-US" sz="1300">
              <a:solidFill>
                <a:sysClr val="windowText" lastClr="000000"/>
              </a:solidFill>
              <a:latin typeface="ＭＳ Ｐゴシック"/>
            </a:rPr>
            <a:t>　土木費については、都市基本計画推進事業費や公営住宅整備事業費などの増により</a:t>
          </a:r>
          <a:r>
            <a:rPr kumimoji="1" lang="ja-JP" altLang="ja-JP" sz="1300">
              <a:solidFill>
                <a:sysClr val="windowText" lastClr="000000"/>
              </a:solidFill>
              <a:effectLst/>
              <a:latin typeface="+mn-lt"/>
              <a:ea typeface="+mn-ea"/>
              <a:cs typeface="+mn-cs"/>
            </a:rPr>
            <a:t>平成２６年度と比較し</a:t>
          </a:r>
          <a:r>
            <a:rPr kumimoji="1" lang="ja-JP" altLang="en-US" sz="1300">
              <a:solidFill>
                <a:sysClr val="windowText" lastClr="000000"/>
              </a:solidFill>
              <a:effectLst/>
              <a:latin typeface="+mn-lt"/>
              <a:ea typeface="+mn-ea"/>
              <a:cs typeface="+mn-cs"/>
            </a:rPr>
            <a:t>１</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９４０</a:t>
          </a:r>
          <a:r>
            <a:rPr kumimoji="1" lang="ja-JP" altLang="ja-JP" sz="1300">
              <a:solidFill>
                <a:sysClr val="windowText" lastClr="000000"/>
              </a:solidFill>
              <a:effectLst/>
              <a:latin typeface="+mn-lt"/>
              <a:ea typeface="+mn-ea"/>
              <a:cs typeface="+mn-cs"/>
            </a:rPr>
            <a:t>円増加し</a:t>
          </a:r>
          <a:r>
            <a:rPr kumimoji="1" lang="ja-JP" altLang="en-US" sz="1300">
              <a:solidFill>
                <a:sysClr val="windowText" lastClr="000000"/>
              </a:solidFill>
              <a:effectLst/>
              <a:latin typeface="+mn-lt"/>
              <a:ea typeface="+mn-ea"/>
              <a:cs typeface="+mn-cs"/>
            </a:rPr>
            <a:t>４９</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４８３</a:t>
          </a:r>
          <a:r>
            <a:rPr kumimoji="1" lang="ja-JP" altLang="ja-JP" sz="1300">
              <a:solidFill>
                <a:sysClr val="windowText" lastClr="000000"/>
              </a:solidFill>
              <a:effectLst/>
              <a:latin typeface="+mn-lt"/>
              <a:ea typeface="+mn-ea"/>
              <a:cs typeface="+mn-cs"/>
            </a:rPr>
            <a:t>円となった。</a:t>
          </a:r>
          <a:endParaRPr lang="ja-JP" altLang="ja-JP" sz="13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a:rPr>
            <a:t>　教育費については、学校教育施設の老朽化リニューアル事業費などの増により、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平成２６年度と比較し</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１</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９４０</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円増加し</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４</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４１４</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円となった。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a:solidFill>
                <a:sysClr val="windowText" lastClr="000000"/>
              </a:solidFill>
              <a:effectLst/>
              <a:latin typeface="+mn-lt"/>
              <a:ea typeface="+mn-ea"/>
              <a:cs typeface="+mn-cs"/>
            </a:rPr>
            <a:t>　財政調整基金は、平成２</a:t>
          </a:r>
          <a:r>
            <a:rPr lang="ja-JP" altLang="en-US" sz="1300">
              <a:solidFill>
                <a:sysClr val="windowText" lastClr="000000"/>
              </a:solidFill>
              <a:effectLst/>
              <a:latin typeface="+mn-lt"/>
              <a:ea typeface="+mn-ea"/>
              <a:cs typeface="+mn-cs"/>
            </a:rPr>
            <a:t>７</a:t>
          </a:r>
          <a:r>
            <a:rPr lang="ja-JP" altLang="ja-JP" sz="1300">
              <a:solidFill>
                <a:sysClr val="windowText" lastClr="000000"/>
              </a:solidFill>
              <a:effectLst/>
              <a:latin typeface="+mn-lt"/>
              <a:ea typeface="+mn-ea"/>
              <a:cs typeface="+mn-cs"/>
            </a:rPr>
            <a:t>年度</a:t>
          </a:r>
          <a:r>
            <a:rPr lang="ja-JP" altLang="en-US" sz="1300">
              <a:solidFill>
                <a:sysClr val="windowText" lastClr="000000"/>
              </a:solidFill>
              <a:effectLst/>
              <a:latin typeface="+mn-lt"/>
              <a:ea typeface="+mn-ea"/>
              <a:cs typeface="+mn-cs"/>
            </a:rPr>
            <a:t>に</a:t>
          </a:r>
          <a:r>
            <a:rPr lang="ja-JP" altLang="ja-JP" sz="1300">
              <a:solidFill>
                <a:sysClr val="windowText" lastClr="000000"/>
              </a:solidFill>
              <a:effectLst/>
              <a:latin typeface="+mn-lt"/>
              <a:ea typeface="+mn-ea"/>
              <a:cs typeface="+mn-cs"/>
            </a:rPr>
            <a:t>前年度決算剰余金から５００百万円を積み立てしたことから、積立金の現在高が増加し、標準財政規模比は</a:t>
          </a:r>
          <a:r>
            <a:rPr lang="ja-JP" altLang="en-US" sz="1300">
              <a:solidFill>
                <a:sysClr val="windowText" lastClr="000000"/>
              </a:solidFill>
              <a:effectLst/>
              <a:latin typeface="+mn-lt"/>
              <a:ea typeface="+mn-ea"/>
              <a:cs typeface="+mn-cs"/>
            </a:rPr>
            <a:t>１</a:t>
          </a:r>
          <a:r>
            <a:rPr lang="ja-JP" altLang="ja-JP" sz="1300">
              <a:solidFill>
                <a:sysClr val="windowText" lastClr="000000"/>
              </a:solidFill>
              <a:effectLst/>
              <a:latin typeface="+mn-lt"/>
              <a:ea typeface="+mn-ea"/>
              <a:cs typeface="+mn-cs"/>
            </a:rPr>
            <a:t>．</a:t>
          </a:r>
          <a:r>
            <a:rPr lang="ja-JP" altLang="en-US" sz="1300">
              <a:solidFill>
                <a:sysClr val="windowText" lastClr="000000"/>
              </a:solidFill>
              <a:effectLst/>
              <a:latin typeface="+mn-lt"/>
              <a:ea typeface="+mn-ea"/>
              <a:cs typeface="+mn-cs"/>
            </a:rPr>
            <a:t>１２</a:t>
          </a:r>
          <a:r>
            <a:rPr lang="ja-JP" altLang="ja-JP" sz="1300">
              <a:solidFill>
                <a:sysClr val="windowText" lastClr="000000"/>
              </a:solidFill>
              <a:effectLst/>
              <a:latin typeface="+mn-lt"/>
              <a:ea typeface="+mn-ea"/>
              <a:cs typeface="+mn-cs"/>
            </a:rPr>
            <a:t>ポイント改善して</a:t>
          </a:r>
          <a:r>
            <a:rPr lang="ja-JP" altLang="en-US" sz="1300">
              <a:solidFill>
                <a:sysClr val="windowText" lastClr="000000"/>
              </a:solidFill>
              <a:effectLst/>
              <a:latin typeface="+mn-lt"/>
              <a:ea typeface="+mn-ea"/>
              <a:cs typeface="+mn-cs"/>
            </a:rPr>
            <a:t>８</a:t>
          </a:r>
          <a:r>
            <a:rPr lang="ja-JP" altLang="ja-JP" sz="1300">
              <a:solidFill>
                <a:sysClr val="windowText" lastClr="000000"/>
              </a:solidFill>
              <a:effectLst/>
              <a:latin typeface="+mn-lt"/>
              <a:ea typeface="+mn-ea"/>
              <a:cs typeface="+mn-cs"/>
            </a:rPr>
            <a:t>．</a:t>
          </a:r>
          <a:r>
            <a:rPr lang="ja-JP" altLang="en-US" sz="1300">
              <a:solidFill>
                <a:sysClr val="windowText" lastClr="000000"/>
              </a:solidFill>
              <a:effectLst/>
              <a:latin typeface="+mn-lt"/>
              <a:ea typeface="+mn-ea"/>
              <a:cs typeface="+mn-cs"/>
            </a:rPr>
            <a:t>２９</a:t>
          </a:r>
          <a:r>
            <a:rPr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a:p>
          <a:pPr rtl="0" eaLnBrk="1" fontAlgn="auto" latinLnBrk="0" hangingPunct="1"/>
          <a:r>
            <a:rPr lang="ja-JP" altLang="ja-JP" sz="1300">
              <a:solidFill>
                <a:sysClr val="windowText" lastClr="000000"/>
              </a:solidFill>
              <a:effectLst/>
              <a:latin typeface="+mn-lt"/>
              <a:ea typeface="+mn-ea"/>
              <a:cs typeface="+mn-cs"/>
            </a:rPr>
            <a:t>　実質収支は、普通会計で</a:t>
          </a:r>
          <a:r>
            <a:rPr lang="ja-JP" altLang="en-US" sz="1300">
              <a:solidFill>
                <a:sysClr val="windowText" lastClr="000000"/>
              </a:solidFill>
              <a:effectLst/>
              <a:latin typeface="+mn-lt"/>
              <a:ea typeface="+mn-ea"/>
              <a:cs typeface="+mn-cs"/>
            </a:rPr>
            <a:t>８７７</a:t>
          </a:r>
          <a:r>
            <a:rPr lang="ja-JP" altLang="ja-JP" sz="1300">
              <a:solidFill>
                <a:sysClr val="windowText" lastClr="000000"/>
              </a:solidFill>
              <a:effectLst/>
              <a:latin typeface="+mn-lt"/>
              <a:ea typeface="+mn-ea"/>
              <a:cs typeface="+mn-cs"/>
            </a:rPr>
            <a:t>百万円となり、実質収支比率は０．１</a:t>
          </a:r>
          <a:r>
            <a:rPr lang="ja-JP" altLang="en-US" sz="1300">
              <a:solidFill>
                <a:sysClr val="windowText" lastClr="000000"/>
              </a:solidFill>
              <a:effectLst/>
              <a:latin typeface="+mn-lt"/>
              <a:ea typeface="+mn-ea"/>
              <a:cs typeface="+mn-cs"/>
            </a:rPr>
            <a:t>２</a:t>
          </a:r>
          <a:r>
            <a:rPr lang="ja-JP" altLang="ja-JP" sz="1300">
              <a:solidFill>
                <a:sysClr val="windowText" lastClr="000000"/>
              </a:solidFill>
              <a:effectLst/>
              <a:latin typeface="+mn-lt"/>
              <a:ea typeface="+mn-ea"/>
              <a:cs typeface="+mn-cs"/>
            </a:rPr>
            <a:t>ポイント下降し、２．</a:t>
          </a:r>
          <a:r>
            <a:rPr lang="ja-JP" altLang="en-US" sz="1300">
              <a:solidFill>
                <a:sysClr val="windowText" lastClr="000000"/>
              </a:solidFill>
              <a:effectLst/>
              <a:latin typeface="+mn-lt"/>
              <a:ea typeface="+mn-ea"/>
              <a:cs typeface="+mn-cs"/>
            </a:rPr>
            <a:t>１０</a:t>
          </a:r>
          <a:r>
            <a:rPr lang="ja-JP" altLang="ja-JP" sz="1300">
              <a:solidFill>
                <a:sysClr val="windowText" lastClr="000000"/>
              </a:solidFill>
              <a:effectLst/>
              <a:latin typeface="+mn-lt"/>
              <a:ea typeface="+mn-ea"/>
              <a:cs typeface="+mn-cs"/>
            </a:rPr>
            <a:t>％となっている。実質単年度収支について</a:t>
          </a:r>
          <a:r>
            <a:rPr lang="ja-JP" altLang="en-US" sz="1300">
              <a:solidFill>
                <a:sysClr val="windowText" lastClr="000000"/>
              </a:solidFill>
              <a:effectLst/>
              <a:latin typeface="+mn-lt"/>
              <a:ea typeface="+mn-ea"/>
              <a:cs typeface="+mn-cs"/>
            </a:rPr>
            <a:t>は、</a:t>
          </a:r>
          <a:r>
            <a:rPr lang="ja-JP" altLang="ja-JP" sz="1300">
              <a:solidFill>
                <a:sysClr val="windowText" lastClr="000000"/>
              </a:solidFill>
              <a:effectLst/>
              <a:latin typeface="+mn-lt"/>
              <a:ea typeface="+mn-ea"/>
              <a:cs typeface="+mn-cs"/>
            </a:rPr>
            <a:t>前年度から</a:t>
          </a:r>
          <a:r>
            <a:rPr lang="ja-JP" altLang="en-US" sz="1300">
              <a:solidFill>
                <a:sysClr val="windowText" lastClr="000000"/>
              </a:solidFill>
              <a:effectLst/>
              <a:latin typeface="+mn-lt"/>
              <a:ea typeface="+mn-ea"/>
              <a:cs typeface="+mn-cs"/>
            </a:rPr>
            <a:t>０</a:t>
          </a:r>
          <a:r>
            <a:rPr lang="en-US" altLang="ja-JP"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５１ポイント</a:t>
          </a:r>
          <a:r>
            <a:rPr lang="ja-JP" altLang="en-US" sz="1300">
              <a:solidFill>
                <a:sysClr val="windowText" lastClr="000000"/>
              </a:solidFill>
              <a:effectLst/>
              <a:latin typeface="+mn-lt"/>
              <a:ea typeface="+mn-ea"/>
              <a:cs typeface="+mn-cs"/>
            </a:rPr>
            <a:t>改善して</a:t>
          </a:r>
          <a:r>
            <a:rPr lang="ja-JP" altLang="ja-JP" sz="1300">
              <a:solidFill>
                <a:sysClr val="windowText" lastClr="000000"/>
              </a:solidFill>
              <a:effectLst/>
              <a:latin typeface="+mn-lt"/>
              <a:ea typeface="+mn-ea"/>
              <a:cs typeface="+mn-cs"/>
            </a:rPr>
            <a:t>▲０．１</a:t>
          </a:r>
          <a:r>
            <a:rPr lang="ja-JP" altLang="en-US" sz="1300">
              <a:solidFill>
                <a:sysClr val="windowText" lastClr="000000"/>
              </a:solidFill>
              <a:effectLst/>
              <a:latin typeface="+mn-lt"/>
              <a:ea typeface="+mn-ea"/>
              <a:cs typeface="+mn-cs"/>
            </a:rPr>
            <a:t>０</a:t>
          </a:r>
          <a:r>
            <a:rPr lang="ja-JP" altLang="ja-JP" sz="1300">
              <a:solidFill>
                <a:sysClr val="windowText" lastClr="000000"/>
              </a:solidFill>
              <a:effectLst/>
              <a:latin typeface="+mn-lt"/>
              <a:ea typeface="+mn-ea"/>
              <a:cs typeface="+mn-cs"/>
            </a:rPr>
            <a:t>％となった。</a:t>
          </a:r>
          <a:endParaRPr lang="ja-JP" altLang="ja-JP" sz="13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国民健康保険事業特別会計において、医療給付費等の増加</a:t>
          </a:r>
          <a:r>
            <a:rPr lang="ja-JP" altLang="en-US" sz="1300">
              <a:solidFill>
                <a:sysClr val="windowText" lastClr="000000"/>
              </a:solidFill>
              <a:effectLst/>
              <a:latin typeface="+mn-lt"/>
              <a:ea typeface="+mn-ea"/>
              <a:cs typeface="+mn-cs"/>
            </a:rPr>
            <a:t>と</a:t>
          </a:r>
          <a:r>
            <a:rPr lang="ja-JP" altLang="ja-JP" sz="1300">
              <a:solidFill>
                <a:sysClr val="windowText" lastClr="000000"/>
              </a:solidFill>
              <a:effectLst/>
              <a:latin typeface="+mn-lt"/>
              <a:ea typeface="+mn-ea"/>
              <a:cs typeface="+mn-cs"/>
            </a:rPr>
            <a:t>予定保険料収入の不足により、平成２</a:t>
          </a:r>
          <a:r>
            <a:rPr lang="ja-JP" altLang="en-US" sz="1300">
              <a:solidFill>
                <a:sysClr val="windowText" lastClr="000000"/>
              </a:solidFill>
              <a:effectLst/>
              <a:latin typeface="+mn-lt"/>
              <a:ea typeface="+mn-ea"/>
              <a:cs typeface="+mn-cs"/>
            </a:rPr>
            <a:t>７</a:t>
          </a:r>
          <a:r>
            <a:rPr lang="ja-JP" altLang="ja-JP" sz="1300">
              <a:solidFill>
                <a:sysClr val="windowText" lastClr="000000"/>
              </a:solidFill>
              <a:effectLst/>
              <a:latin typeface="+mn-lt"/>
              <a:ea typeface="+mn-ea"/>
              <a:cs typeface="+mn-cs"/>
            </a:rPr>
            <a:t>年度実質収支は</a:t>
          </a:r>
          <a:r>
            <a:rPr lang="ja-JP" altLang="en-US" sz="1300">
              <a:solidFill>
                <a:sysClr val="windowText" lastClr="000000"/>
              </a:solidFill>
              <a:effectLst/>
              <a:latin typeface="+mn-lt"/>
              <a:ea typeface="+mn-ea"/>
              <a:cs typeface="+mn-cs"/>
            </a:rPr>
            <a:t>１，０５６</a:t>
          </a:r>
          <a:r>
            <a:rPr lang="ja-JP" altLang="ja-JP" sz="1300">
              <a:solidFill>
                <a:sysClr val="windowText" lastClr="000000"/>
              </a:solidFill>
              <a:effectLst/>
              <a:latin typeface="+mn-lt"/>
              <a:ea typeface="+mn-ea"/>
              <a:cs typeface="+mn-cs"/>
            </a:rPr>
            <a:t>百万円の赤字となっており、繰上充用金で補填していることから、今後も健全化に向けた取り組みを総合的に図っていく</a:t>
          </a:r>
          <a:r>
            <a:rPr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74128043</v>
      </c>
      <c r="BO4" s="409"/>
      <c r="BP4" s="409"/>
      <c r="BQ4" s="409"/>
      <c r="BR4" s="409"/>
      <c r="BS4" s="409"/>
      <c r="BT4" s="409"/>
      <c r="BU4" s="410"/>
      <c r="BV4" s="408">
        <v>73177455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2.2000000000000002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73119002</v>
      </c>
      <c r="BO5" s="414"/>
      <c r="BP5" s="414"/>
      <c r="BQ5" s="414"/>
      <c r="BR5" s="414"/>
      <c r="BS5" s="414"/>
      <c r="BT5" s="414"/>
      <c r="BU5" s="415"/>
      <c r="BV5" s="413">
        <v>71718599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91.4</v>
      </c>
      <c r="CU5" s="384"/>
      <c r="CV5" s="384"/>
      <c r="CW5" s="384"/>
      <c r="CX5" s="384"/>
      <c r="CY5" s="384"/>
      <c r="CZ5" s="384"/>
      <c r="DA5" s="385"/>
      <c r="DB5" s="383">
        <v>91.3</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1009041</v>
      </c>
      <c r="BO6" s="414"/>
      <c r="BP6" s="414"/>
      <c r="BQ6" s="414"/>
      <c r="BR6" s="414"/>
      <c r="BS6" s="414"/>
      <c r="BT6" s="414"/>
      <c r="BU6" s="415"/>
      <c r="BV6" s="413">
        <v>1458856</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99.8</v>
      </c>
      <c r="CU6" s="560"/>
      <c r="CV6" s="560"/>
      <c r="CW6" s="560"/>
      <c r="CX6" s="560"/>
      <c r="CY6" s="560"/>
      <c r="CZ6" s="560"/>
      <c r="DA6" s="561"/>
      <c r="DB6" s="559">
        <v>100.1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132120</v>
      </c>
      <c r="BO7" s="414"/>
      <c r="BP7" s="414"/>
      <c r="BQ7" s="414"/>
      <c r="BR7" s="414"/>
      <c r="BS7" s="414"/>
      <c r="BT7" s="414"/>
      <c r="BU7" s="415"/>
      <c r="BV7" s="413">
        <v>538629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41799378</v>
      </c>
      <c r="CU7" s="414"/>
      <c r="CV7" s="414"/>
      <c r="CW7" s="414"/>
      <c r="CX7" s="414"/>
      <c r="CY7" s="414"/>
      <c r="CZ7" s="414"/>
      <c r="DA7" s="415"/>
      <c r="DB7" s="413">
        <v>41365383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876921</v>
      </c>
      <c r="BO8" s="414"/>
      <c r="BP8" s="414"/>
      <c r="BQ8" s="414"/>
      <c r="BR8" s="414"/>
      <c r="BS8" s="414"/>
      <c r="BT8" s="414"/>
      <c r="BU8" s="415"/>
      <c r="BV8" s="413">
        <v>920227</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0.76</v>
      </c>
      <c r="CU8" s="523"/>
      <c r="CV8" s="523"/>
      <c r="CW8" s="523"/>
      <c r="CX8" s="523"/>
      <c r="CY8" s="523"/>
      <c r="CZ8" s="523"/>
      <c r="DA8" s="524"/>
      <c r="DB8" s="522">
        <v>0.76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193125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-43306</v>
      </c>
      <c r="BO9" s="414"/>
      <c r="BP9" s="414"/>
      <c r="BQ9" s="414"/>
      <c r="BR9" s="414"/>
      <c r="BS9" s="414"/>
      <c r="BT9" s="414"/>
      <c r="BU9" s="415"/>
      <c r="BV9" s="413">
        <v>-52642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13.5</v>
      </c>
      <c r="CU9" s="384"/>
      <c r="CV9" s="384"/>
      <c r="CW9" s="384"/>
      <c r="CX9" s="384"/>
      <c r="CY9" s="384"/>
      <c r="CZ9" s="384"/>
      <c r="DA9" s="385"/>
      <c r="DB9" s="383">
        <v>13.1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198992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88</v>
      </c>
      <c r="AV10" s="471"/>
      <c r="AW10" s="471"/>
      <c r="AX10" s="471"/>
      <c r="AY10" s="393" t="s">
        <v>102</v>
      </c>
      <c r="AZ10" s="394"/>
      <c r="BA10" s="394"/>
      <c r="BB10" s="394"/>
      <c r="BC10" s="394"/>
      <c r="BD10" s="394"/>
      <c r="BE10" s="394"/>
      <c r="BF10" s="394"/>
      <c r="BG10" s="394"/>
      <c r="BH10" s="394"/>
      <c r="BI10" s="394"/>
      <c r="BJ10" s="394"/>
      <c r="BK10" s="394"/>
      <c r="BL10" s="394"/>
      <c r="BM10" s="395"/>
      <c r="BN10" s="413">
        <v>951</v>
      </c>
      <c r="BO10" s="414"/>
      <c r="BP10" s="414"/>
      <c r="BQ10" s="414"/>
      <c r="BR10" s="414"/>
      <c r="BS10" s="414"/>
      <c r="BT10" s="414"/>
      <c r="BU10" s="415"/>
      <c r="BV10" s="413">
        <v>972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192559</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187575</v>
      </c>
      <c r="S13" s="515"/>
      <c r="T13" s="515"/>
      <c r="U13" s="515"/>
      <c r="V13" s="516"/>
      <c r="W13" s="502" t="s">
        <v>120</v>
      </c>
      <c r="X13" s="426"/>
      <c r="Y13" s="426"/>
      <c r="Z13" s="426"/>
      <c r="AA13" s="426"/>
      <c r="AB13" s="427"/>
      <c r="AC13" s="389">
        <v>2331</v>
      </c>
      <c r="AD13" s="390"/>
      <c r="AE13" s="390"/>
      <c r="AF13" s="390"/>
      <c r="AG13" s="391"/>
      <c r="AH13" s="389">
        <v>2934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-42355</v>
      </c>
      <c r="BO13" s="414"/>
      <c r="BP13" s="414"/>
      <c r="BQ13" s="414"/>
      <c r="BR13" s="414"/>
      <c r="BS13" s="414"/>
      <c r="BT13" s="414"/>
      <c r="BU13" s="415"/>
      <c r="BV13" s="413">
        <v>-251670</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7.8</v>
      </c>
      <c r="CU13" s="384"/>
      <c r="CV13" s="384"/>
      <c r="CW13" s="384"/>
      <c r="CX13" s="384"/>
      <c r="CY13" s="384"/>
      <c r="CZ13" s="384"/>
      <c r="DA13" s="385"/>
      <c r="DB13" s="383">
        <v>8.6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193570</v>
      </c>
      <c r="S14" s="515"/>
      <c r="T14" s="515"/>
      <c r="U14" s="515"/>
      <c r="V14" s="516"/>
      <c r="W14" s="517"/>
      <c r="X14" s="429"/>
      <c r="Y14" s="429"/>
      <c r="Z14" s="429"/>
      <c r="AA14" s="429"/>
      <c r="AB14" s="430"/>
      <c r="AC14" s="507">
        <v>2.7</v>
      </c>
      <c r="AD14" s="508"/>
      <c r="AE14" s="508"/>
      <c r="AF14" s="508"/>
      <c r="AG14" s="509"/>
      <c r="AH14" s="507">
        <v>3.1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68.3</v>
      </c>
      <c r="CU14" s="486"/>
      <c r="CV14" s="486"/>
      <c r="CW14" s="486"/>
      <c r="CX14" s="486"/>
      <c r="CY14" s="486"/>
      <c r="CZ14" s="486"/>
      <c r="DA14" s="487"/>
      <c r="DB14" s="518">
        <v>66.2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188655</v>
      </c>
      <c r="S15" s="515"/>
      <c r="T15" s="515"/>
      <c r="U15" s="515"/>
      <c r="V15" s="516"/>
      <c r="W15" s="502" t="s">
        <v>127</v>
      </c>
      <c r="X15" s="426"/>
      <c r="Y15" s="426"/>
      <c r="Z15" s="426"/>
      <c r="AA15" s="426"/>
      <c r="AB15" s="427"/>
      <c r="AC15" s="389">
        <v>20602</v>
      </c>
      <c r="AD15" s="390"/>
      <c r="AE15" s="390"/>
      <c r="AF15" s="390"/>
      <c r="AG15" s="391"/>
      <c r="AH15" s="389">
        <v>23911</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23721401</v>
      </c>
      <c r="BO15" s="409"/>
      <c r="BP15" s="409"/>
      <c r="BQ15" s="409"/>
      <c r="BR15" s="409"/>
      <c r="BS15" s="409"/>
      <c r="BT15" s="409"/>
      <c r="BU15" s="410"/>
      <c r="BV15" s="408">
        <v>22981895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23.6</v>
      </c>
      <c r="AD16" s="508"/>
      <c r="AE16" s="508"/>
      <c r="AF16" s="508"/>
      <c r="AG16" s="509"/>
      <c r="AH16" s="507">
        <v>25.3</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30872953</v>
      </c>
      <c r="BO16" s="414"/>
      <c r="BP16" s="414"/>
      <c r="BQ16" s="414"/>
      <c r="BR16" s="414"/>
      <c r="BS16" s="414"/>
      <c r="BT16" s="414"/>
      <c r="BU16" s="415"/>
      <c r="BV16" s="413">
        <v>30123002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64211</v>
      </c>
      <c r="AD17" s="390"/>
      <c r="AE17" s="390"/>
      <c r="AF17" s="390"/>
      <c r="AG17" s="391"/>
      <c r="AH17" s="389">
        <v>66502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30456479</v>
      </c>
      <c r="BO17" s="414"/>
      <c r="BP17" s="414"/>
      <c r="BQ17" s="414"/>
      <c r="BR17" s="414"/>
      <c r="BS17" s="414"/>
      <c r="BT17" s="414"/>
      <c r="BU17" s="415"/>
      <c r="BV17" s="413">
        <v>29841938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212.47</v>
      </c>
      <c r="M18" s="478"/>
      <c r="N18" s="478"/>
      <c r="O18" s="478"/>
      <c r="P18" s="478"/>
      <c r="Q18" s="478"/>
      <c r="R18" s="479"/>
      <c r="S18" s="479"/>
      <c r="T18" s="479"/>
      <c r="U18" s="479"/>
      <c r="V18" s="480"/>
      <c r="W18" s="494"/>
      <c r="X18" s="495"/>
      <c r="Y18" s="495"/>
      <c r="Z18" s="495"/>
      <c r="AA18" s="495"/>
      <c r="AB18" s="503"/>
      <c r="AC18" s="377">
        <v>73.7</v>
      </c>
      <c r="AD18" s="378"/>
      <c r="AE18" s="378"/>
      <c r="AF18" s="378"/>
      <c r="AG18" s="481"/>
      <c r="AH18" s="377">
        <v>70.400000000000006</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39674323</v>
      </c>
      <c r="BO18" s="414"/>
      <c r="BP18" s="414"/>
      <c r="BQ18" s="414"/>
      <c r="BR18" s="414"/>
      <c r="BS18" s="414"/>
      <c r="BT18" s="414"/>
      <c r="BU18" s="415"/>
      <c r="BV18" s="413">
        <v>38417905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909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47328124</v>
      </c>
      <c r="BO19" s="414"/>
      <c r="BP19" s="414"/>
      <c r="BQ19" s="414"/>
      <c r="BR19" s="414"/>
      <c r="BS19" s="414"/>
      <c r="BT19" s="414"/>
      <c r="BU19" s="415"/>
      <c r="BV19" s="413">
        <v>46557101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85057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75340827</v>
      </c>
      <c r="BO23" s="414"/>
      <c r="BP23" s="414"/>
      <c r="BQ23" s="414"/>
      <c r="BR23" s="414"/>
      <c r="BS23" s="414"/>
      <c r="BT23" s="414"/>
      <c r="BU23" s="415"/>
      <c r="BV23" s="413">
        <v>73794762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9720</v>
      </c>
      <c r="R24" s="390"/>
      <c r="S24" s="390"/>
      <c r="T24" s="390"/>
      <c r="U24" s="390"/>
      <c r="V24" s="391"/>
      <c r="W24" s="455"/>
      <c r="X24" s="446"/>
      <c r="Y24" s="447"/>
      <c r="Z24" s="386" t="s">
        <v>151</v>
      </c>
      <c r="AA24" s="387"/>
      <c r="AB24" s="387"/>
      <c r="AC24" s="387"/>
      <c r="AD24" s="387"/>
      <c r="AE24" s="387"/>
      <c r="AF24" s="387"/>
      <c r="AG24" s="388"/>
      <c r="AH24" s="389">
        <v>944</v>
      </c>
      <c r="AI24" s="390"/>
      <c r="AJ24" s="390"/>
      <c r="AK24" s="390"/>
      <c r="AL24" s="391"/>
      <c r="AM24" s="389">
        <v>3113312</v>
      </c>
      <c r="AN24" s="390"/>
      <c r="AO24" s="390"/>
      <c r="AP24" s="390"/>
      <c r="AQ24" s="390"/>
      <c r="AR24" s="391"/>
      <c r="AS24" s="389">
        <v>3298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42425211</v>
      </c>
      <c r="BO24" s="414"/>
      <c r="BP24" s="414"/>
      <c r="BQ24" s="414"/>
      <c r="BR24" s="414"/>
      <c r="BS24" s="414"/>
      <c r="BT24" s="414"/>
      <c r="BU24" s="415"/>
      <c r="BV24" s="413">
        <v>41756130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2</v>
      </c>
      <c r="M25" s="390"/>
      <c r="N25" s="390"/>
      <c r="O25" s="390"/>
      <c r="P25" s="391"/>
      <c r="Q25" s="389">
        <v>7920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194175</v>
      </c>
      <c r="BO25" s="409"/>
      <c r="BP25" s="409"/>
      <c r="BQ25" s="409"/>
      <c r="BR25" s="409"/>
      <c r="BS25" s="409"/>
      <c r="BT25" s="409"/>
      <c r="BU25" s="410"/>
      <c r="BV25" s="408">
        <v>611238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6795</v>
      </c>
      <c r="R26" s="390"/>
      <c r="S26" s="390"/>
      <c r="T26" s="390"/>
      <c r="U26" s="390"/>
      <c r="V26" s="391"/>
      <c r="W26" s="455"/>
      <c r="X26" s="446"/>
      <c r="Y26" s="447"/>
      <c r="Z26" s="386" t="s">
        <v>157</v>
      </c>
      <c r="AA26" s="468"/>
      <c r="AB26" s="468"/>
      <c r="AC26" s="468"/>
      <c r="AD26" s="468"/>
      <c r="AE26" s="468"/>
      <c r="AF26" s="468"/>
      <c r="AG26" s="469"/>
      <c r="AH26" s="389">
        <v>148</v>
      </c>
      <c r="AI26" s="390"/>
      <c r="AJ26" s="390"/>
      <c r="AK26" s="390"/>
      <c r="AL26" s="391"/>
      <c r="AM26" s="389">
        <v>499204</v>
      </c>
      <c r="AN26" s="390"/>
      <c r="AO26" s="390"/>
      <c r="AP26" s="390"/>
      <c r="AQ26" s="390"/>
      <c r="AR26" s="391"/>
      <c r="AS26" s="389">
        <v>3373</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6600</v>
      </c>
      <c r="R27" s="390"/>
      <c r="S27" s="390"/>
      <c r="T27" s="390"/>
      <c r="U27" s="390"/>
      <c r="V27" s="391"/>
      <c r="W27" s="455"/>
      <c r="X27" s="446"/>
      <c r="Y27" s="447"/>
      <c r="Z27" s="386" t="s">
        <v>160</v>
      </c>
      <c r="AA27" s="387"/>
      <c r="AB27" s="387"/>
      <c r="AC27" s="387"/>
      <c r="AD27" s="387"/>
      <c r="AE27" s="387"/>
      <c r="AF27" s="387"/>
      <c r="AG27" s="388"/>
      <c r="AH27" s="389">
        <v>66</v>
      </c>
      <c r="AI27" s="390"/>
      <c r="AJ27" s="390"/>
      <c r="AK27" s="390"/>
      <c r="AL27" s="391"/>
      <c r="AM27" s="389">
        <v>264579</v>
      </c>
      <c r="AN27" s="390"/>
      <c r="AO27" s="390"/>
      <c r="AP27" s="390"/>
      <c r="AQ27" s="390"/>
      <c r="AR27" s="391"/>
      <c r="AS27" s="389">
        <v>4009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2882893</v>
      </c>
      <c r="BO27" s="417"/>
      <c r="BP27" s="417"/>
      <c r="BQ27" s="417"/>
      <c r="BR27" s="417"/>
      <c r="BS27" s="417"/>
      <c r="BT27" s="417"/>
      <c r="BU27" s="418"/>
      <c r="BV27" s="416">
        <v>2875821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6100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3465515</v>
      </c>
      <c r="BO28" s="409"/>
      <c r="BP28" s="409"/>
      <c r="BQ28" s="409"/>
      <c r="BR28" s="409"/>
      <c r="BS28" s="409"/>
      <c r="BT28" s="409"/>
      <c r="BU28" s="410"/>
      <c r="BV28" s="408">
        <v>2964564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30</v>
      </c>
      <c r="M29" s="390"/>
      <c r="N29" s="390"/>
      <c r="O29" s="390"/>
      <c r="P29" s="391"/>
      <c r="Q29" s="389">
        <v>5900</v>
      </c>
      <c r="R29" s="390"/>
      <c r="S29" s="390"/>
      <c r="T29" s="390"/>
      <c r="U29" s="390"/>
      <c r="V29" s="391"/>
      <c r="W29" s="456"/>
      <c r="X29" s="457"/>
      <c r="Y29" s="458"/>
      <c r="Z29" s="386" t="s">
        <v>167</v>
      </c>
      <c r="AA29" s="387"/>
      <c r="AB29" s="387"/>
      <c r="AC29" s="387"/>
      <c r="AD29" s="387"/>
      <c r="AE29" s="387"/>
      <c r="AF29" s="387"/>
      <c r="AG29" s="388"/>
      <c r="AH29" s="389">
        <v>1010</v>
      </c>
      <c r="AI29" s="390"/>
      <c r="AJ29" s="390"/>
      <c r="AK29" s="390"/>
      <c r="AL29" s="391"/>
      <c r="AM29" s="389">
        <v>3377891</v>
      </c>
      <c r="AN29" s="390"/>
      <c r="AO29" s="390"/>
      <c r="AP29" s="390"/>
      <c r="AQ29" s="390"/>
      <c r="AR29" s="391"/>
      <c r="AS29" s="389">
        <v>3344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34391</v>
      </c>
      <c r="BO29" s="414"/>
      <c r="BP29" s="414"/>
      <c r="BQ29" s="414"/>
      <c r="BR29" s="414"/>
      <c r="BS29" s="414"/>
      <c r="BT29" s="414"/>
      <c r="BU29" s="415"/>
      <c r="BV29" s="413">
        <v>34378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5474339</v>
      </c>
      <c r="BO30" s="417"/>
      <c r="BP30" s="417"/>
      <c r="BQ30" s="417"/>
      <c r="BR30" s="417"/>
      <c r="BS30" s="417"/>
      <c r="BT30" s="417"/>
      <c r="BU30" s="418"/>
      <c r="BV30" s="416">
        <v>5600209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IF('各会計、関係団体の財政状況及び健全化判断比率'!B36="","",'各会計、関係団体の財政状況及び健全化判断比率'!B36)</f>
        <v>古関・梯町簡易水道事業特別会計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16</v>
      </c>
      <c r="BX34" s="373"/>
      <c r="BY34" s="372" t="str">
        <f>IF('各会計、関係団体の財政状況及び健全化判断比率'!B68="","",'各会計、関係団体の財政状況及び健全化判断比率'!B68)</f>
        <v>甲府地区広域行政事務組合
（一般会計）</v>
      </c>
      <c r="BZ34" s="372"/>
      <c r="CA34" s="372"/>
      <c r="CB34" s="372"/>
      <c r="CC34" s="372"/>
      <c r="CD34" s="372"/>
      <c r="CE34" s="372"/>
      <c r="CF34" s="372"/>
      <c r="CG34" s="372"/>
      <c r="CH34" s="372"/>
      <c r="CI34" s="372"/>
      <c r="CJ34" s="372"/>
      <c r="CK34" s="372"/>
      <c r="CL34" s="372"/>
      <c r="CM34" s="372"/>
      <c r="CN34" s="165"/>
      <c r="CO34" s="373">
        <f>IF(CQ34="","",MAX(C34:D43,U34:V43,AM34:AN43,BE34:BF43,BW34:BX43)+1)</f>
        <v>26</v>
      </c>
      <c r="CP34" s="373"/>
      <c r="CQ34" s="372" t="str">
        <f>IF('各会計、関係団体の財政状況及び健全化判断比率'!BS7="","",'各会計、関係団体の財政状況及び健全化判断比率'!BS7)</f>
        <v>甲府市学校給食会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交通災害共済事業特別会計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IF('各会計、関係団体の財政状況及び健全化判断比率'!B37="","",'各会計、関係団体の財政状況及び健全化判断比率'!B37)</f>
        <v>簡易水道等事業特別会計</v>
      </c>
      <c r="BH35" s="372"/>
      <c r="BI35" s="372"/>
      <c r="BJ35" s="372"/>
      <c r="BK35" s="372"/>
      <c r="BL35" s="372"/>
      <c r="BM35" s="372"/>
      <c r="BN35" s="372"/>
      <c r="BO35" s="372"/>
      <c r="BP35" s="372"/>
      <c r="BQ35" s="372"/>
      <c r="BR35" s="372"/>
      <c r="BS35" s="372"/>
      <c r="BT35" s="372"/>
      <c r="BU35" s="372"/>
      <c r="BV35" s="165"/>
      <c r="BW35" s="373">
        <f t="shared" ref="BW35:BW43" si="2">IF(BY35="","",BW34+1)</f>
        <v>17</v>
      </c>
      <c r="BX35" s="373"/>
      <c r="BY35" s="372" t="str">
        <f>IF('各会計、関係団体の財政状況及び健全化判断比率'!B69="","",'各会計、関係団体の財政状況及び健全化判断比率'!B69)</f>
        <v>甲府地区広域行政事務組合
（ふるさと市町村圏事業特別会計）</v>
      </c>
      <c r="BZ35" s="372"/>
      <c r="CA35" s="372"/>
      <c r="CB35" s="372"/>
      <c r="CC35" s="372"/>
      <c r="CD35" s="372"/>
      <c r="CE35" s="372"/>
      <c r="CF35" s="372"/>
      <c r="CG35" s="372"/>
      <c r="CH35" s="372"/>
      <c r="CI35" s="372"/>
      <c r="CJ35" s="372"/>
      <c r="CK35" s="372"/>
      <c r="CL35" s="372"/>
      <c r="CM35" s="372"/>
      <c r="CN35" s="165"/>
      <c r="CO35" s="373">
        <f t="shared" ref="CO35:CO43" si="3">IF(CQ35="","",CO34+1)</f>
        <v>27</v>
      </c>
      <c r="CP35" s="373"/>
      <c r="CQ35" s="372" t="str">
        <f>IF('各会計、関係団体の財政状況及び健全化判断比率'!BS8="","",'各会計、関係団体の財政状況及び健全化判断比率'!BS8)</f>
        <v>甲府市体育協会</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土地区画整理事業用地先行取得事業特別会計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地方卸売市場事業会計</v>
      </c>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IF('各会計、関係団体の財政状況及び健全化判断比率'!B38="","",'各会計、関係団体の財政状況及び健全化判断比率'!B38)</f>
        <v>農業集落排水事業特別会計</v>
      </c>
      <c r="BH36" s="372"/>
      <c r="BI36" s="372"/>
      <c r="BJ36" s="372"/>
      <c r="BK36" s="372"/>
      <c r="BL36" s="372"/>
      <c r="BM36" s="372"/>
      <c r="BN36" s="372"/>
      <c r="BO36" s="372"/>
      <c r="BP36" s="372"/>
      <c r="BQ36" s="372"/>
      <c r="BR36" s="372"/>
      <c r="BS36" s="372"/>
      <c r="BT36" s="372"/>
      <c r="BU36" s="372"/>
      <c r="BV36" s="165"/>
      <c r="BW36" s="373">
        <f t="shared" si="2"/>
        <v>18</v>
      </c>
      <c r="BX36" s="373"/>
      <c r="BY36" s="372" t="str">
        <f>IF('各会計、関係団体の財政状況及び健全化判断比率'!B70="","",'各会計、関係団体の財政状況及び健全化判断比率'!B70)</f>
        <v>甲府地区広域行政事務組合
（消防事業特別会計）</v>
      </c>
      <c r="BZ36" s="372"/>
      <c r="CA36" s="372"/>
      <c r="CB36" s="372"/>
      <c r="CC36" s="372"/>
      <c r="CD36" s="372"/>
      <c r="CE36" s="372"/>
      <c r="CF36" s="372"/>
      <c r="CG36" s="372"/>
      <c r="CH36" s="372"/>
      <c r="CI36" s="372"/>
      <c r="CJ36" s="372"/>
      <c r="CK36" s="372"/>
      <c r="CL36" s="372"/>
      <c r="CM36" s="372"/>
      <c r="CN36" s="165"/>
      <c r="CO36" s="373">
        <f t="shared" si="3"/>
        <v>28</v>
      </c>
      <c r="CP36" s="373"/>
      <c r="CQ36" s="372" t="str">
        <f>IF('各会計、関係団体の財政状況及び健全化判断比率'!BS9="","",'各会計、関係団体の財政状況及び健全化判断比率'!BS9)</f>
        <v>甲府市勤労者福祉サービスセンター</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後期高齢者医療事業特別会計</v>
      </c>
      <c r="X37" s="372"/>
      <c r="Y37" s="372"/>
      <c r="Z37" s="372"/>
      <c r="AA37" s="372"/>
      <c r="AB37" s="372"/>
      <c r="AC37" s="372"/>
      <c r="AD37" s="372"/>
      <c r="AE37" s="372"/>
      <c r="AF37" s="372"/>
      <c r="AG37" s="372"/>
      <c r="AH37" s="372"/>
      <c r="AI37" s="372"/>
      <c r="AJ37" s="372"/>
      <c r="AK37" s="372"/>
      <c r="AL37" s="165"/>
      <c r="AM37" s="373">
        <f t="shared" si="0"/>
        <v>11</v>
      </c>
      <c r="AN37" s="373"/>
      <c r="AO37" s="372" t="str">
        <f>IF('各会計、関係団体の財政状況及び健全化判断比率'!B35="","",'各会計、関係団体の財政状況及び健全化判断比率'!B35)</f>
        <v>下水道事業会計</v>
      </c>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IF('各会計、関係団体の財政状況及び健全化判断比率'!B39="","",'各会計、関係団体の財政状況及び健全化判断比率'!B39)</f>
        <v>浄化槽事業特別会計</v>
      </c>
      <c r="BH37" s="372"/>
      <c r="BI37" s="372"/>
      <c r="BJ37" s="372"/>
      <c r="BK37" s="372"/>
      <c r="BL37" s="372"/>
      <c r="BM37" s="372"/>
      <c r="BN37" s="372"/>
      <c r="BO37" s="372"/>
      <c r="BP37" s="372"/>
      <c r="BQ37" s="372"/>
      <c r="BR37" s="372"/>
      <c r="BS37" s="372"/>
      <c r="BT37" s="372"/>
      <c r="BU37" s="372"/>
      <c r="BV37" s="165"/>
      <c r="BW37" s="373">
        <f t="shared" si="2"/>
        <v>19</v>
      </c>
      <c r="BX37" s="373"/>
      <c r="BY37" s="372" t="str">
        <f>IF('各会計、関係団体の財政状況及び健全化判断比率'!B71="","",'各会計、関係団体の財政状況及び健全化判断比率'!B71)</f>
        <v>甲府地区広域行政事務組合
（視聴覚ライブラリー事業特別会計）</v>
      </c>
      <c r="BZ37" s="372"/>
      <c r="CA37" s="372"/>
      <c r="CB37" s="372"/>
      <c r="CC37" s="372"/>
      <c r="CD37" s="372"/>
      <c r="CE37" s="372"/>
      <c r="CF37" s="372"/>
      <c r="CG37" s="372"/>
      <c r="CH37" s="372"/>
      <c r="CI37" s="372"/>
      <c r="CJ37" s="372"/>
      <c r="CK37" s="372"/>
      <c r="CL37" s="372"/>
      <c r="CM37" s="372"/>
      <c r="CN37" s="165"/>
      <c r="CO37" s="373">
        <f t="shared" si="3"/>
        <v>29</v>
      </c>
      <c r="CP37" s="373"/>
      <c r="CQ37" s="372" t="str">
        <f>IF('各会計、関係団体の財政状況及び健全化判断比率'!BS10="","",'各会計、関係団体の財政状況及び健全化判断比率'!BS10)</f>
        <v>甲府市中央まちづくり</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20</v>
      </c>
      <c r="BX38" s="373"/>
      <c r="BY38" s="372" t="str">
        <f>IF('各会計、関係団体の財政状況及び健全化判断比率'!B72="","",'各会計、関係団体の財政状況及び健全化判断比率'!B72)</f>
        <v>甲府地区広域行政事務組合
（国母公園管理事業特別会計）</v>
      </c>
      <c r="BZ38" s="372"/>
      <c r="CA38" s="372"/>
      <c r="CB38" s="372"/>
      <c r="CC38" s="372"/>
      <c r="CD38" s="372"/>
      <c r="CE38" s="372"/>
      <c r="CF38" s="372"/>
      <c r="CG38" s="372"/>
      <c r="CH38" s="372"/>
      <c r="CI38" s="372"/>
      <c r="CJ38" s="372"/>
      <c r="CK38" s="372"/>
      <c r="CL38" s="372"/>
      <c r="CM38" s="372"/>
      <c r="CN38" s="165"/>
      <c r="CO38" s="373">
        <f t="shared" si="3"/>
        <v>30</v>
      </c>
      <c r="CP38" s="373"/>
      <c r="CQ38" s="372" t="str">
        <f>IF('各会計、関係団体の財政状況及び健全化判断比率'!BS11="","",'各会計、関係団体の財政状況及び健全化判断比率'!BS11)</f>
        <v>甲府市土地開発公社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21</v>
      </c>
      <c r="BX39" s="373"/>
      <c r="BY39" s="372" t="str">
        <f>IF('各会計、関係団体の財政状況及び健全化判断比率'!B73="","",'各会計、関係団体の財政状況及び健全化判断比率'!B73)</f>
        <v>中巨摩地区広域行政事務組合
（一般会計）</v>
      </c>
      <c r="BZ39" s="372"/>
      <c r="CA39" s="372"/>
      <c r="CB39" s="372"/>
      <c r="CC39" s="372"/>
      <c r="CD39" s="372"/>
      <c r="CE39" s="372"/>
      <c r="CF39" s="372"/>
      <c r="CG39" s="372"/>
      <c r="CH39" s="372"/>
      <c r="CI39" s="372"/>
      <c r="CJ39" s="372"/>
      <c r="CK39" s="372"/>
      <c r="CL39" s="372"/>
      <c r="CM39" s="372"/>
      <c r="CN39" s="165"/>
      <c r="CO39" s="373">
        <f t="shared" si="3"/>
        <v>31</v>
      </c>
      <c r="CP39" s="373"/>
      <c r="CQ39" s="372" t="str">
        <f>IF('各会計、関係団体の財政状況及び健全化判断比率'!BS12="","",'各会計、関係団体の財政状況及び健全化判断比率'!BS12)</f>
        <v>山梨県地場産業センター</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22</v>
      </c>
      <c r="BX40" s="373"/>
      <c r="BY40" s="372" t="str">
        <f>IF('各会計、関係団体の財政状況及び健全化判断比率'!B74="","",'各会計、関係団体の財政状況及び健全化判断比率'!B74)</f>
        <v>中巨摩地区広域行政事務組合
（ごみ処理事業特別会計）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23</v>
      </c>
      <c r="BX41" s="373"/>
      <c r="BY41" s="372" t="str">
        <f>IF('各会計、関係団体の財政状況及び健全化判断比率'!B75="","",'各会計、関係団体の財政状況及び健全化判断比率'!B75)</f>
        <v>中巨摩地区広域行政事務組合
（地区公園事業特別会計）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24</v>
      </c>
      <c r="BX42" s="373"/>
      <c r="BY42" s="372" t="str">
        <f>IF('各会計、関係団体の財政状況及び健全化判断比率'!B76="","",'各会計、関係団体の財政状況及び健全化判断比率'!B76)</f>
        <v>中巨摩地区広域行政事務組合
（老人福祉事業特別会計）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25</v>
      </c>
      <c r="BX43" s="373"/>
      <c r="BY43" s="372" t="str">
        <f>IF('各会計、関係団体の財政状況及び健全化判断比率'!B77="","",'各会計、関係団体の財政状況及び健全化判断比率'!B77)</f>
        <v>中巨摩地区広域行政事務組合
（勤労青年センター事業特別会計）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0" t="s">
        <v>529</v>
      </c>
      <c r="D34" s="1180"/>
      <c r="E34" s="1181"/>
      <c r="F34" s="32" t="s">
        <v>530</v>
      </c>
      <c r="G34" s="33" t="s">
        <v>531</v>
      </c>
      <c r="H34" s="33" t="s">
        <v>532</v>
      </c>
      <c r="I34" s="33" t="s">
        <v>533</v>
      </c>
      <c r="J34" s="34" t="s">
        <v>534</v>
      </c>
      <c r="K34" s="22"/>
      <c r="L34" s="22"/>
      <c r="M34" s="22"/>
      <c r="N34" s="22"/>
      <c r="O34" s="22"/>
      <c r="P34" s="22"/>
    </row>
    <row r="35" spans="1:16" ht="39" customHeight="1">
      <c r="A35" s="22"/>
      <c r="B35" s="35"/>
      <c r="C35" s="1174" t="s">
        <v>535</v>
      </c>
      <c r="D35" s="1175"/>
      <c r="E35" s="1176"/>
      <c r="F35" s="36">
        <v>11.99</v>
      </c>
      <c r="G35" s="37">
        <v>11.85</v>
      </c>
      <c r="H35" s="37">
        <v>12.6</v>
      </c>
      <c r="I35" s="37">
        <v>12.93</v>
      </c>
      <c r="J35" s="38">
        <v>12.89</v>
      </c>
      <c r="K35" s="22"/>
      <c r="L35" s="22"/>
      <c r="M35" s="22"/>
      <c r="N35" s="22"/>
      <c r="O35" s="22"/>
      <c r="P35" s="22"/>
    </row>
    <row r="36" spans="1:16" ht="39" customHeight="1">
      <c r="A36" s="22"/>
      <c r="B36" s="35"/>
      <c r="C36" s="1174" t="s">
        <v>536</v>
      </c>
      <c r="D36" s="1175"/>
      <c r="E36" s="1176"/>
      <c r="F36" s="36">
        <v>1.34</v>
      </c>
      <c r="G36" s="37">
        <v>2.04</v>
      </c>
      <c r="H36" s="37">
        <v>2.2599999999999998</v>
      </c>
      <c r="I36" s="37">
        <v>2.5099999999999998</v>
      </c>
      <c r="J36" s="38">
        <v>2.61</v>
      </c>
      <c r="K36" s="22"/>
      <c r="L36" s="22"/>
      <c r="M36" s="22"/>
      <c r="N36" s="22"/>
      <c r="O36" s="22"/>
      <c r="P36" s="22"/>
    </row>
    <row r="37" spans="1:16" ht="39" customHeight="1">
      <c r="A37" s="22"/>
      <c r="B37" s="35"/>
      <c r="C37" s="1174" t="s">
        <v>537</v>
      </c>
      <c r="D37" s="1175"/>
      <c r="E37" s="1176"/>
      <c r="F37" s="36">
        <v>3.15</v>
      </c>
      <c r="G37" s="37">
        <v>0.43</v>
      </c>
      <c r="H37" s="37">
        <v>2.3199999999999998</v>
      </c>
      <c r="I37" s="37">
        <v>2.2200000000000002</v>
      </c>
      <c r="J37" s="38">
        <v>2.09</v>
      </c>
      <c r="K37" s="22"/>
      <c r="L37" s="22"/>
      <c r="M37" s="22"/>
      <c r="N37" s="22"/>
      <c r="O37" s="22"/>
      <c r="P37" s="22"/>
    </row>
    <row r="38" spans="1:16" ht="39" customHeight="1">
      <c r="A38" s="22"/>
      <c r="B38" s="35"/>
      <c r="C38" s="1174" t="s">
        <v>538</v>
      </c>
      <c r="D38" s="1175"/>
      <c r="E38" s="1176"/>
      <c r="F38" s="36">
        <v>1.52</v>
      </c>
      <c r="G38" s="37">
        <v>1.44</v>
      </c>
      <c r="H38" s="37">
        <v>1.45</v>
      </c>
      <c r="I38" s="37">
        <v>1.4</v>
      </c>
      <c r="J38" s="38">
        <v>1.34</v>
      </c>
      <c r="K38" s="22"/>
      <c r="L38" s="22"/>
      <c r="M38" s="22"/>
      <c r="N38" s="22"/>
      <c r="O38" s="22"/>
      <c r="P38" s="22"/>
    </row>
    <row r="39" spans="1:16" ht="39" customHeight="1">
      <c r="A39" s="22"/>
      <c r="B39" s="35"/>
      <c r="C39" s="1174" t="s">
        <v>539</v>
      </c>
      <c r="D39" s="1175"/>
      <c r="E39" s="1176"/>
      <c r="F39" s="36">
        <v>0.28000000000000003</v>
      </c>
      <c r="G39" s="37">
        <v>0.68</v>
      </c>
      <c r="H39" s="37">
        <v>0.63</v>
      </c>
      <c r="I39" s="37">
        <v>0.8</v>
      </c>
      <c r="J39" s="38">
        <v>0.46</v>
      </c>
      <c r="K39" s="22"/>
      <c r="L39" s="22"/>
      <c r="M39" s="22"/>
      <c r="N39" s="22"/>
      <c r="O39" s="22"/>
      <c r="P39" s="22"/>
    </row>
    <row r="40" spans="1:16" ht="39" customHeight="1">
      <c r="A40" s="22"/>
      <c r="B40" s="35"/>
      <c r="C40" s="1174" t="s">
        <v>540</v>
      </c>
      <c r="D40" s="1175"/>
      <c r="E40" s="1176"/>
      <c r="F40" s="36">
        <v>1.89</v>
      </c>
      <c r="G40" s="37">
        <v>1.35</v>
      </c>
      <c r="H40" s="37">
        <v>1.03</v>
      </c>
      <c r="I40" s="37">
        <v>0.64</v>
      </c>
      <c r="J40" s="38">
        <v>0.28999999999999998</v>
      </c>
      <c r="K40" s="22"/>
      <c r="L40" s="22"/>
      <c r="M40" s="22"/>
      <c r="N40" s="22"/>
      <c r="O40" s="22"/>
      <c r="P40" s="22"/>
    </row>
    <row r="41" spans="1:16" ht="39" customHeight="1">
      <c r="A41" s="22"/>
      <c r="B41" s="35"/>
      <c r="C41" s="1174" t="s">
        <v>541</v>
      </c>
      <c r="D41" s="1175"/>
      <c r="E41" s="1176"/>
      <c r="F41" s="36">
        <v>0</v>
      </c>
      <c r="G41" s="37">
        <v>0</v>
      </c>
      <c r="H41" s="37">
        <v>0</v>
      </c>
      <c r="I41" s="37">
        <v>0</v>
      </c>
      <c r="J41" s="38">
        <v>0</v>
      </c>
      <c r="K41" s="22"/>
      <c r="L41" s="22"/>
      <c r="M41" s="22"/>
      <c r="N41" s="22"/>
      <c r="O41" s="22"/>
      <c r="P41" s="22"/>
    </row>
    <row r="42" spans="1:16" ht="39" customHeight="1">
      <c r="A42" s="22"/>
      <c r="B42" s="39"/>
      <c r="C42" s="1174" t="s">
        <v>542</v>
      </c>
      <c r="D42" s="1175"/>
      <c r="E42" s="1176"/>
      <c r="F42" s="36" t="s">
        <v>482</v>
      </c>
      <c r="G42" s="37" t="s">
        <v>482</v>
      </c>
      <c r="H42" s="37" t="s">
        <v>482</v>
      </c>
      <c r="I42" s="37" t="s">
        <v>482</v>
      </c>
      <c r="J42" s="38" t="s">
        <v>482</v>
      </c>
      <c r="K42" s="22"/>
      <c r="L42" s="22"/>
      <c r="M42" s="22"/>
      <c r="N42" s="22"/>
      <c r="O42" s="22"/>
      <c r="P42" s="22"/>
    </row>
    <row r="43" spans="1:16" ht="39" customHeight="1" thickBot="1">
      <c r="A43" s="22"/>
      <c r="B43" s="40"/>
      <c r="C43" s="1177" t="s">
        <v>543</v>
      </c>
      <c r="D43" s="1178"/>
      <c r="E43" s="1179"/>
      <c r="F43" s="41">
        <v>0.02</v>
      </c>
      <c r="G43" s="42">
        <v>0.02</v>
      </c>
      <c r="H43" s="42">
        <v>0.01</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0" t="s">
        <v>10</v>
      </c>
      <c r="C45" s="1191"/>
      <c r="D45" s="58"/>
      <c r="E45" s="1196" t="s">
        <v>11</v>
      </c>
      <c r="F45" s="1196"/>
      <c r="G45" s="1196"/>
      <c r="H45" s="1196"/>
      <c r="I45" s="1196"/>
      <c r="J45" s="1197"/>
      <c r="K45" s="59">
        <v>6426</v>
      </c>
      <c r="L45" s="60">
        <v>6523</v>
      </c>
      <c r="M45" s="60">
        <v>6369</v>
      </c>
      <c r="N45" s="60">
        <v>6317</v>
      </c>
      <c r="O45" s="61">
        <v>6626</v>
      </c>
      <c r="P45" s="48"/>
      <c r="Q45" s="48"/>
      <c r="R45" s="48"/>
      <c r="S45" s="48"/>
      <c r="T45" s="48"/>
      <c r="U45" s="48"/>
    </row>
    <row r="46" spans="1:21" ht="30.75" customHeight="1">
      <c r="A46" s="48"/>
      <c r="B46" s="1192"/>
      <c r="C46" s="1193"/>
      <c r="D46" s="62"/>
      <c r="E46" s="1184" t="s">
        <v>12</v>
      </c>
      <c r="F46" s="1184"/>
      <c r="G46" s="1184"/>
      <c r="H46" s="1184"/>
      <c r="I46" s="1184"/>
      <c r="J46" s="1185"/>
      <c r="K46" s="63" t="s">
        <v>482</v>
      </c>
      <c r="L46" s="64" t="s">
        <v>482</v>
      </c>
      <c r="M46" s="64" t="s">
        <v>482</v>
      </c>
      <c r="N46" s="64" t="s">
        <v>482</v>
      </c>
      <c r="O46" s="65" t="s">
        <v>482</v>
      </c>
      <c r="P46" s="48"/>
      <c r="Q46" s="48"/>
      <c r="R46" s="48"/>
      <c r="S46" s="48"/>
      <c r="T46" s="48"/>
      <c r="U46" s="48"/>
    </row>
    <row r="47" spans="1:21" ht="30.75" customHeight="1">
      <c r="A47" s="48"/>
      <c r="B47" s="1192"/>
      <c r="C47" s="1193"/>
      <c r="D47" s="62"/>
      <c r="E47" s="1184" t="s">
        <v>13</v>
      </c>
      <c r="F47" s="1184"/>
      <c r="G47" s="1184"/>
      <c r="H47" s="1184"/>
      <c r="I47" s="1184"/>
      <c r="J47" s="1185"/>
      <c r="K47" s="63" t="s">
        <v>482</v>
      </c>
      <c r="L47" s="64" t="s">
        <v>482</v>
      </c>
      <c r="M47" s="64" t="s">
        <v>482</v>
      </c>
      <c r="N47" s="64" t="s">
        <v>482</v>
      </c>
      <c r="O47" s="65" t="s">
        <v>482</v>
      </c>
      <c r="P47" s="48"/>
      <c r="Q47" s="48"/>
      <c r="R47" s="48"/>
      <c r="S47" s="48"/>
      <c r="T47" s="48"/>
      <c r="U47" s="48"/>
    </row>
    <row r="48" spans="1:21" ht="30.75" customHeight="1">
      <c r="A48" s="48"/>
      <c r="B48" s="1192"/>
      <c r="C48" s="1193"/>
      <c r="D48" s="62"/>
      <c r="E48" s="1184" t="s">
        <v>14</v>
      </c>
      <c r="F48" s="1184"/>
      <c r="G48" s="1184"/>
      <c r="H48" s="1184"/>
      <c r="I48" s="1184"/>
      <c r="J48" s="1185"/>
      <c r="K48" s="63">
        <v>3934</v>
      </c>
      <c r="L48" s="64">
        <v>3891</v>
      </c>
      <c r="M48" s="64">
        <v>3968</v>
      </c>
      <c r="N48" s="64">
        <v>3935</v>
      </c>
      <c r="O48" s="65">
        <v>3939</v>
      </c>
      <c r="P48" s="48"/>
      <c r="Q48" s="48"/>
      <c r="R48" s="48"/>
      <c r="S48" s="48"/>
      <c r="T48" s="48"/>
      <c r="U48" s="48"/>
    </row>
    <row r="49" spans="1:21" ht="30.75" customHeight="1">
      <c r="A49" s="48"/>
      <c r="B49" s="1192"/>
      <c r="C49" s="1193"/>
      <c r="D49" s="62"/>
      <c r="E49" s="1184" t="s">
        <v>15</v>
      </c>
      <c r="F49" s="1184"/>
      <c r="G49" s="1184"/>
      <c r="H49" s="1184"/>
      <c r="I49" s="1184"/>
      <c r="J49" s="1185"/>
      <c r="K49" s="63">
        <v>61</v>
      </c>
      <c r="L49" s="64">
        <v>66</v>
      </c>
      <c r="M49" s="64">
        <v>67</v>
      </c>
      <c r="N49" s="64">
        <v>79</v>
      </c>
      <c r="O49" s="65">
        <v>85</v>
      </c>
      <c r="P49" s="48"/>
      <c r="Q49" s="48"/>
      <c r="R49" s="48"/>
      <c r="S49" s="48"/>
      <c r="T49" s="48"/>
      <c r="U49" s="48"/>
    </row>
    <row r="50" spans="1:21" ht="30.75" customHeight="1">
      <c r="A50" s="48"/>
      <c r="B50" s="1192"/>
      <c r="C50" s="1193"/>
      <c r="D50" s="62"/>
      <c r="E50" s="1184" t="s">
        <v>16</v>
      </c>
      <c r="F50" s="1184"/>
      <c r="G50" s="1184"/>
      <c r="H50" s="1184"/>
      <c r="I50" s="1184"/>
      <c r="J50" s="1185"/>
      <c r="K50" s="63">
        <v>1578</v>
      </c>
      <c r="L50" s="64">
        <v>1412</v>
      </c>
      <c r="M50" s="64">
        <v>963</v>
      </c>
      <c r="N50" s="64">
        <v>493</v>
      </c>
      <c r="O50" s="65">
        <v>411</v>
      </c>
      <c r="P50" s="48"/>
      <c r="Q50" s="48"/>
      <c r="R50" s="48"/>
      <c r="S50" s="48"/>
      <c r="T50" s="48"/>
      <c r="U50" s="48"/>
    </row>
    <row r="51" spans="1:21" ht="30.75" customHeight="1">
      <c r="A51" s="48"/>
      <c r="B51" s="1194"/>
      <c r="C51" s="1195"/>
      <c r="D51" s="66"/>
      <c r="E51" s="1184" t="s">
        <v>17</v>
      </c>
      <c r="F51" s="1184"/>
      <c r="G51" s="1184"/>
      <c r="H51" s="1184"/>
      <c r="I51" s="1184"/>
      <c r="J51" s="1185"/>
      <c r="K51" s="63">
        <v>2</v>
      </c>
      <c r="L51" s="64">
        <v>1</v>
      </c>
      <c r="M51" s="64">
        <v>0</v>
      </c>
      <c r="N51" s="64" t="s">
        <v>482</v>
      </c>
      <c r="O51" s="65" t="s">
        <v>482</v>
      </c>
      <c r="P51" s="48"/>
      <c r="Q51" s="48"/>
      <c r="R51" s="48"/>
      <c r="S51" s="48"/>
      <c r="T51" s="48"/>
      <c r="U51" s="48"/>
    </row>
    <row r="52" spans="1:21" ht="30.75" customHeight="1">
      <c r="A52" s="48"/>
      <c r="B52" s="1182" t="s">
        <v>18</v>
      </c>
      <c r="C52" s="1183"/>
      <c r="D52" s="66"/>
      <c r="E52" s="1184" t="s">
        <v>19</v>
      </c>
      <c r="F52" s="1184"/>
      <c r="G52" s="1184"/>
      <c r="H52" s="1184"/>
      <c r="I52" s="1184"/>
      <c r="J52" s="1185"/>
      <c r="K52" s="63">
        <v>8306</v>
      </c>
      <c r="L52" s="64">
        <v>8409</v>
      </c>
      <c r="M52" s="64">
        <v>8183</v>
      </c>
      <c r="N52" s="64">
        <v>8397</v>
      </c>
      <c r="O52" s="65">
        <v>8339</v>
      </c>
      <c r="P52" s="48"/>
      <c r="Q52" s="48"/>
      <c r="R52" s="48"/>
      <c r="S52" s="48"/>
      <c r="T52" s="48"/>
      <c r="U52" s="48"/>
    </row>
    <row r="53" spans="1:21" ht="30.75" customHeight="1" thickBot="1">
      <c r="A53" s="48"/>
      <c r="B53" s="1186" t="s">
        <v>20</v>
      </c>
      <c r="C53" s="1187"/>
      <c r="D53" s="67"/>
      <c r="E53" s="1188" t="s">
        <v>21</v>
      </c>
      <c r="F53" s="1188"/>
      <c r="G53" s="1188"/>
      <c r="H53" s="1188"/>
      <c r="I53" s="1188"/>
      <c r="J53" s="1189"/>
      <c r="K53" s="68">
        <v>3695</v>
      </c>
      <c r="L53" s="69">
        <v>3484</v>
      </c>
      <c r="M53" s="69">
        <v>3184</v>
      </c>
      <c r="N53" s="69">
        <v>2427</v>
      </c>
      <c r="O53" s="70">
        <v>2722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210" t="s">
        <v>23</v>
      </c>
      <c r="C41" s="1211"/>
      <c r="D41" s="81"/>
      <c r="E41" s="1212" t="s">
        <v>24</v>
      </c>
      <c r="F41" s="1212"/>
      <c r="G41" s="1212"/>
      <c r="H41" s="1213"/>
      <c r="I41" s="82">
        <v>64885</v>
      </c>
      <c r="J41" s="83">
        <v>70723</v>
      </c>
      <c r="K41" s="83">
        <v>72248</v>
      </c>
      <c r="L41" s="83">
        <v>73795</v>
      </c>
      <c r="M41" s="84">
        <v>75341</v>
      </c>
    </row>
    <row r="42" spans="2:13" ht="27.75" customHeight="1">
      <c r="B42" s="1200"/>
      <c r="C42" s="1201"/>
      <c r="D42" s="85"/>
      <c r="E42" s="1204" t="s">
        <v>25</v>
      </c>
      <c r="F42" s="1204"/>
      <c r="G42" s="1204"/>
      <c r="H42" s="1205"/>
      <c r="I42" s="86">
        <v>3435</v>
      </c>
      <c r="J42" s="87">
        <v>2067</v>
      </c>
      <c r="K42" s="87">
        <v>1132</v>
      </c>
      <c r="L42" s="87">
        <v>611</v>
      </c>
      <c r="M42" s="88">
        <v>194</v>
      </c>
    </row>
    <row r="43" spans="2:13" ht="27.75" customHeight="1">
      <c r="B43" s="1200"/>
      <c r="C43" s="1201"/>
      <c r="D43" s="85"/>
      <c r="E43" s="1204" t="s">
        <v>26</v>
      </c>
      <c r="F43" s="1204"/>
      <c r="G43" s="1204"/>
      <c r="H43" s="1205"/>
      <c r="I43" s="86">
        <v>48269</v>
      </c>
      <c r="J43" s="87">
        <v>47022</v>
      </c>
      <c r="K43" s="87">
        <v>45166</v>
      </c>
      <c r="L43" s="87">
        <v>44274</v>
      </c>
      <c r="M43" s="88">
        <v>42675</v>
      </c>
    </row>
    <row r="44" spans="2:13" ht="27.75" customHeight="1">
      <c r="B44" s="1200"/>
      <c r="C44" s="1201"/>
      <c r="D44" s="85"/>
      <c r="E44" s="1204" t="s">
        <v>27</v>
      </c>
      <c r="F44" s="1204"/>
      <c r="G44" s="1204"/>
      <c r="H44" s="1205"/>
      <c r="I44" s="86">
        <v>455</v>
      </c>
      <c r="J44" s="87">
        <v>762</v>
      </c>
      <c r="K44" s="87">
        <v>1450</v>
      </c>
      <c r="L44" s="87">
        <v>2023</v>
      </c>
      <c r="M44" s="88">
        <v>4930</v>
      </c>
    </row>
    <row r="45" spans="2:13" ht="27.75" customHeight="1">
      <c r="B45" s="1200"/>
      <c r="C45" s="1201"/>
      <c r="D45" s="85"/>
      <c r="E45" s="1204" t="s">
        <v>28</v>
      </c>
      <c r="F45" s="1204"/>
      <c r="G45" s="1204"/>
      <c r="H45" s="1205"/>
      <c r="I45" s="86">
        <v>13799</v>
      </c>
      <c r="J45" s="87">
        <v>13407</v>
      </c>
      <c r="K45" s="87">
        <v>13349</v>
      </c>
      <c r="L45" s="87">
        <v>12709</v>
      </c>
      <c r="M45" s="88">
        <v>12564</v>
      </c>
    </row>
    <row r="46" spans="2:13" ht="27.75" customHeight="1">
      <c r="B46" s="1200"/>
      <c r="C46" s="1201"/>
      <c r="D46" s="85"/>
      <c r="E46" s="1204" t="s">
        <v>29</v>
      </c>
      <c r="F46" s="1204"/>
      <c r="G46" s="1204"/>
      <c r="H46" s="1205"/>
      <c r="I46" s="86">
        <v>27</v>
      </c>
      <c r="J46" s="87">
        <v>24</v>
      </c>
      <c r="K46" s="87">
        <v>21</v>
      </c>
      <c r="L46" s="87">
        <v>20</v>
      </c>
      <c r="M46" s="88">
        <v>17</v>
      </c>
    </row>
    <row r="47" spans="2:13" ht="27.75" customHeight="1">
      <c r="B47" s="1200"/>
      <c r="C47" s="1201"/>
      <c r="D47" s="85"/>
      <c r="E47" s="1204" t="s">
        <v>30</v>
      </c>
      <c r="F47" s="1204"/>
      <c r="G47" s="1204"/>
      <c r="H47" s="1205"/>
      <c r="I47" s="86" t="s">
        <v>482</v>
      </c>
      <c r="J47" s="87" t="s">
        <v>482</v>
      </c>
      <c r="K47" s="87" t="s">
        <v>482</v>
      </c>
      <c r="L47" s="87" t="s">
        <v>482</v>
      </c>
      <c r="M47" s="88" t="s">
        <v>482</v>
      </c>
    </row>
    <row r="48" spans="2:13" ht="27.75" customHeight="1">
      <c r="B48" s="1202"/>
      <c r="C48" s="1203"/>
      <c r="D48" s="85"/>
      <c r="E48" s="1204" t="s">
        <v>31</v>
      </c>
      <c r="F48" s="1204"/>
      <c r="G48" s="1204"/>
      <c r="H48" s="1205"/>
      <c r="I48" s="86" t="s">
        <v>482</v>
      </c>
      <c r="J48" s="87" t="s">
        <v>482</v>
      </c>
      <c r="K48" s="87" t="s">
        <v>482</v>
      </c>
      <c r="L48" s="87" t="s">
        <v>482</v>
      </c>
      <c r="M48" s="88" t="s">
        <v>482</v>
      </c>
    </row>
    <row r="49" spans="2:13" ht="27.75" customHeight="1">
      <c r="B49" s="1198" t="s">
        <v>32</v>
      </c>
      <c r="C49" s="1199"/>
      <c r="D49" s="89"/>
      <c r="E49" s="1204" t="s">
        <v>33</v>
      </c>
      <c r="F49" s="1204"/>
      <c r="G49" s="1204"/>
      <c r="H49" s="1205"/>
      <c r="I49" s="86">
        <v>6663</v>
      </c>
      <c r="J49" s="87">
        <v>5951</v>
      </c>
      <c r="K49" s="87">
        <v>6201</v>
      </c>
      <c r="L49" s="87">
        <v>6825</v>
      </c>
      <c r="M49" s="88">
        <v>7776</v>
      </c>
    </row>
    <row r="50" spans="2:13" ht="27.75" customHeight="1">
      <c r="B50" s="1200"/>
      <c r="C50" s="1201"/>
      <c r="D50" s="85"/>
      <c r="E50" s="1204" t="s">
        <v>34</v>
      </c>
      <c r="F50" s="1204"/>
      <c r="G50" s="1204"/>
      <c r="H50" s="1205"/>
      <c r="I50" s="86">
        <v>17976</v>
      </c>
      <c r="J50" s="87">
        <v>17222</v>
      </c>
      <c r="K50" s="87">
        <v>17546</v>
      </c>
      <c r="L50" s="87">
        <v>16427</v>
      </c>
      <c r="M50" s="88">
        <v>15810</v>
      </c>
    </row>
    <row r="51" spans="2:13" ht="27.75" customHeight="1">
      <c r="B51" s="1202"/>
      <c r="C51" s="1203"/>
      <c r="D51" s="85"/>
      <c r="E51" s="1204" t="s">
        <v>35</v>
      </c>
      <c r="F51" s="1204"/>
      <c r="G51" s="1204"/>
      <c r="H51" s="1205"/>
      <c r="I51" s="86">
        <v>81705</v>
      </c>
      <c r="J51" s="87">
        <v>85375</v>
      </c>
      <c r="K51" s="87">
        <v>86532</v>
      </c>
      <c r="L51" s="87">
        <v>87075</v>
      </c>
      <c r="M51" s="88">
        <v>87995</v>
      </c>
    </row>
    <row r="52" spans="2:13" ht="27.75" customHeight="1" thickBot="1">
      <c r="B52" s="1206" t="s">
        <v>36</v>
      </c>
      <c r="C52" s="1207"/>
      <c r="D52" s="90"/>
      <c r="E52" s="1208" t="s">
        <v>37</v>
      </c>
      <c r="F52" s="1208"/>
      <c r="G52" s="1208"/>
      <c r="H52" s="1209"/>
      <c r="I52" s="91">
        <v>24526</v>
      </c>
      <c r="J52" s="92">
        <v>25456</v>
      </c>
      <c r="K52" s="92">
        <v>23086</v>
      </c>
      <c r="L52" s="92">
        <v>23104</v>
      </c>
      <c r="M52" s="93">
        <v>24139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573</v>
      </c>
      <c r="C41" s="246"/>
      <c r="D41" s="246"/>
      <c r="E41" s="246"/>
      <c r="F41" s="246"/>
      <c r="G41" s="246"/>
      <c r="H41" s="246"/>
      <c r="I41" s="246"/>
      <c r="J41" s="246"/>
      <c r="K41" s="246"/>
      <c r="L41" s="246"/>
      <c r="M41" s="246"/>
      <c r="N41" s="246"/>
      <c r="O41" s="246"/>
      <c r="P41" s="247"/>
    </row>
    <row r="42" spans="2:17">
      <c r="B42" s="248"/>
      <c r="C42" s="244"/>
      <c r="D42" s="244"/>
      <c r="E42" s="244"/>
      <c r="F42" s="244"/>
      <c r="G42" s="351" t="s">
        <v>574</v>
      </c>
      <c r="I42" s="352"/>
      <c r="J42" s="352"/>
      <c r="K42" s="352"/>
      <c r="L42" s="244"/>
      <c r="M42" s="244"/>
      <c r="N42" s="244"/>
      <c r="O42" s="244"/>
    </row>
    <row r="43" spans="2:17">
      <c r="B43" s="248"/>
      <c r="C43" s="244"/>
      <c r="D43" s="244"/>
      <c r="E43" s="244"/>
      <c r="F43" s="244"/>
      <c r="G43" s="1214"/>
      <c r="H43" s="1215"/>
      <c r="I43" s="1215"/>
      <c r="J43" s="1215"/>
      <c r="K43" s="1215"/>
      <c r="L43" s="1215"/>
      <c r="M43" s="1215"/>
      <c r="N43" s="1215"/>
      <c r="O43" s="1216"/>
    </row>
    <row r="44" spans="2:17">
      <c r="B44" s="248"/>
      <c r="C44" s="244"/>
      <c r="D44" s="244"/>
      <c r="E44" s="244"/>
      <c r="F44" s="244"/>
      <c r="G44" s="1217"/>
      <c r="H44" s="1218"/>
      <c r="I44" s="1218"/>
      <c r="J44" s="1218"/>
      <c r="K44" s="1218"/>
      <c r="L44" s="1218"/>
      <c r="M44" s="1218"/>
      <c r="N44" s="1218"/>
      <c r="O44" s="1219"/>
    </row>
    <row r="45" spans="2:17">
      <c r="B45" s="248"/>
      <c r="C45" s="244"/>
      <c r="D45" s="244"/>
      <c r="E45" s="244"/>
      <c r="F45" s="244"/>
      <c r="G45" s="1217"/>
      <c r="H45" s="1218"/>
      <c r="I45" s="1218"/>
      <c r="J45" s="1218"/>
      <c r="K45" s="1218"/>
      <c r="L45" s="1218"/>
      <c r="M45" s="1218"/>
      <c r="N45" s="1218"/>
      <c r="O45" s="1219"/>
    </row>
    <row r="46" spans="2:17">
      <c r="B46" s="248"/>
      <c r="C46" s="244"/>
      <c r="D46" s="244"/>
      <c r="E46" s="244"/>
      <c r="F46" s="244"/>
      <c r="G46" s="1217"/>
      <c r="H46" s="1218"/>
      <c r="I46" s="1218"/>
      <c r="J46" s="1218"/>
      <c r="K46" s="1218"/>
      <c r="L46" s="1218"/>
      <c r="M46" s="1218"/>
      <c r="N46" s="1218"/>
      <c r="O46" s="1219"/>
    </row>
    <row r="47" spans="2:17">
      <c r="B47" s="248"/>
      <c r="C47" s="244"/>
      <c r="D47" s="244"/>
      <c r="E47" s="244"/>
      <c r="F47" s="244"/>
      <c r="G47" s="1220"/>
      <c r="H47" s="1221"/>
      <c r="I47" s="1221"/>
      <c r="J47" s="1221"/>
      <c r="K47" s="1221"/>
      <c r="L47" s="1221"/>
      <c r="M47" s="1221"/>
      <c r="N47" s="1221"/>
      <c r="O47" s="1222"/>
    </row>
    <row r="48" spans="2:17">
      <c r="B48" s="248"/>
      <c r="C48" s="244"/>
      <c r="D48" s="244"/>
      <c r="E48" s="244"/>
      <c r="F48" s="244"/>
      <c r="G48" s="244"/>
      <c r="H48" s="353"/>
      <c r="I48" s="353"/>
      <c r="J48" s="353"/>
    </row>
    <row r="49" spans="1:17">
      <c r="B49" s="248"/>
      <c r="C49" s="244"/>
      <c r="D49" s="244"/>
      <c r="E49" s="244"/>
      <c r="F49" s="244"/>
      <c r="G49" s="243" t="s">
        <v>575</v>
      </c>
    </row>
    <row r="50" spans="1:17">
      <c r="B50" s="248"/>
      <c r="C50" s="244"/>
      <c r="D50" s="244"/>
      <c r="E50" s="244"/>
      <c r="F50" s="244"/>
      <c r="G50" s="1223"/>
      <c r="H50" s="1224"/>
      <c r="I50" s="1224"/>
      <c r="J50" s="1225"/>
      <c r="K50" s="354" t="s">
        <v>521</v>
      </c>
      <c r="L50" s="354" t="s">
        <v>522</v>
      </c>
      <c r="M50" s="354" t="s">
        <v>523</v>
      </c>
      <c r="N50" s="354" t="s">
        <v>524</v>
      </c>
      <c r="O50" s="354" t="s">
        <v>525</v>
      </c>
    </row>
    <row r="51" spans="1:17">
      <c r="B51" s="248"/>
      <c r="C51" s="244"/>
      <c r="D51" s="244"/>
      <c r="E51" s="244"/>
      <c r="F51" s="244"/>
      <c r="G51" s="1226" t="s">
        <v>576</v>
      </c>
      <c r="H51" s="1227"/>
      <c r="I51" s="1232" t="s">
        <v>577</v>
      </c>
      <c r="J51" s="1232"/>
      <c r="K51" s="1234"/>
      <c r="L51" s="1234"/>
      <c r="M51" s="1234"/>
      <c r="N51" s="1234"/>
      <c r="O51" s="1234"/>
    </row>
    <row r="52" spans="1:17">
      <c r="B52" s="248"/>
      <c r="C52" s="244"/>
      <c r="D52" s="244"/>
      <c r="E52" s="244"/>
      <c r="F52" s="244"/>
      <c r="G52" s="1228"/>
      <c r="H52" s="1229"/>
      <c r="I52" s="1233"/>
      <c r="J52" s="1233"/>
      <c r="K52" s="1235"/>
      <c r="L52" s="1235"/>
      <c r="M52" s="1235"/>
      <c r="N52" s="1235"/>
      <c r="O52" s="1235"/>
    </row>
    <row r="53" spans="1:17">
      <c r="A53" s="355"/>
      <c r="B53" s="248"/>
      <c r="C53" s="244"/>
      <c r="D53" s="244"/>
      <c r="E53" s="244"/>
      <c r="F53" s="244"/>
      <c r="G53" s="1228"/>
      <c r="H53" s="1229"/>
      <c r="I53" s="1236" t="s">
        <v>578</v>
      </c>
      <c r="J53" s="1236"/>
      <c r="K53" s="1237"/>
      <c r="L53" s="1237"/>
      <c r="M53" s="1237"/>
      <c r="N53" s="1237"/>
      <c r="O53" s="1237"/>
    </row>
    <row r="54" spans="1:17">
      <c r="A54" s="355"/>
      <c r="B54" s="248"/>
      <c r="C54" s="244"/>
      <c r="D54" s="244"/>
      <c r="E54" s="244"/>
      <c r="F54" s="244"/>
      <c r="G54" s="1230"/>
      <c r="H54" s="1231"/>
      <c r="I54" s="1236"/>
      <c r="J54" s="1236"/>
      <c r="K54" s="1238"/>
      <c r="L54" s="1238"/>
      <c r="M54" s="1238"/>
      <c r="N54" s="1238"/>
      <c r="O54" s="1238"/>
    </row>
    <row r="55" spans="1:17">
      <c r="A55" s="355"/>
      <c r="B55" s="248"/>
      <c r="C55" s="244"/>
      <c r="D55" s="244"/>
      <c r="E55" s="244"/>
      <c r="F55" s="244"/>
      <c r="G55" s="1239" t="s">
        <v>579</v>
      </c>
      <c r="H55" s="1240"/>
      <c r="I55" s="1236" t="s">
        <v>577</v>
      </c>
      <c r="J55" s="1236"/>
      <c r="K55" s="1234"/>
      <c r="L55" s="1234"/>
      <c r="M55" s="1234"/>
      <c r="N55" s="1234"/>
      <c r="O55" s="1234"/>
    </row>
    <row r="56" spans="1:17">
      <c r="A56" s="355"/>
      <c r="B56" s="248"/>
      <c r="C56" s="244"/>
      <c r="D56" s="244"/>
      <c r="E56" s="244"/>
      <c r="F56" s="244"/>
      <c r="G56" s="1241"/>
      <c r="H56" s="1242"/>
      <c r="I56" s="1236"/>
      <c r="J56" s="1236"/>
      <c r="K56" s="1235"/>
      <c r="L56" s="1235"/>
      <c r="M56" s="1235"/>
      <c r="N56" s="1235"/>
      <c r="O56" s="1235"/>
    </row>
    <row r="57" spans="1:17" s="355" customFormat="1">
      <c r="B57" s="356"/>
      <c r="C57" s="352"/>
      <c r="D57" s="352"/>
      <c r="E57" s="352"/>
      <c r="F57" s="352"/>
      <c r="G57" s="1241"/>
      <c r="H57" s="1242"/>
      <c r="I57" s="1245" t="s">
        <v>578</v>
      </c>
      <c r="J57" s="1245"/>
      <c r="K57" s="1237"/>
      <c r="L57" s="1237"/>
      <c r="M57" s="1237"/>
      <c r="N57" s="1237"/>
      <c r="O57" s="1237"/>
      <c r="P57" s="357"/>
      <c r="Q57" s="356"/>
    </row>
    <row r="58" spans="1:17" s="355" customFormat="1">
      <c r="A58" s="243"/>
      <c r="B58" s="356"/>
      <c r="C58" s="352"/>
      <c r="D58" s="352"/>
      <c r="E58" s="352"/>
      <c r="F58" s="352"/>
      <c r="G58" s="1243"/>
      <c r="H58" s="1244"/>
      <c r="I58" s="1245"/>
      <c r="J58" s="1245"/>
      <c r="K58" s="1238"/>
      <c r="L58" s="1238"/>
      <c r="M58" s="1238"/>
      <c r="N58" s="1238"/>
      <c r="O58" s="123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580</v>
      </c>
      <c r="C63" s="244"/>
      <c r="D63" s="244"/>
      <c r="E63" s="244"/>
      <c r="F63" s="244"/>
      <c r="G63" s="244"/>
      <c r="H63" s="244"/>
      <c r="I63" s="244"/>
      <c r="J63" s="244"/>
      <c r="K63" s="244"/>
      <c r="L63" s="244"/>
      <c r="M63" s="244"/>
      <c r="N63" s="244"/>
      <c r="O63" s="244"/>
    </row>
    <row r="64" spans="1:17">
      <c r="B64" s="248"/>
      <c r="C64" s="244"/>
      <c r="D64" s="244"/>
      <c r="E64" s="244"/>
      <c r="F64" s="244"/>
      <c r="G64" s="351" t="s">
        <v>574</v>
      </c>
      <c r="I64" s="352"/>
      <c r="J64" s="352"/>
      <c r="K64" s="352"/>
      <c r="L64" s="244"/>
      <c r="M64" s="244"/>
      <c r="N64" s="244"/>
      <c r="O64" s="244"/>
    </row>
    <row r="65" spans="2:30">
      <c r="B65" s="248"/>
      <c r="C65" s="244"/>
      <c r="D65" s="244"/>
      <c r="E65" s="244"/>
      <c r="F65" s="244"/>
      <c r="G65" s="1246" t="s">
        <v>583</v>
      </c>
      <c r="H65" s="1215"/>
      <c r="I65" s="1215"/>
      <c r="J65" s="1215"/>
      <c r="K65" s="1215"/>
      <c r="L65" s="1215"/>
      <c r="M65" s="1215"/>
      <c r="N65" s="1215"/>
      <c r="O65" s="1216"/>
    </row>
    <row r="66" spans="2:30">
      <c r="B66" s="248"/>
      <c r="C66" s="244"/>
      <c r="D66" s="244"/>
      <c r="E66" s="244"/>
      <c r="F66" s="244"/>
      <c r="G66" s="1217"/>
      <c r="H66" s="1218"/>
      <c r="I66" s="1218"/>
      <c r="J66" s="1218"/>
      <c r="K66" s="1218"/>
      <c r="L66" s="1218"/>
      <c r="M66" s="1218"/>
      <c r="N66" s="1218"/>
      <c r="O66" s="1219"/>
    </row>
    <row r="67" spans="2:30">
      <c r="B67" s="248"/>
      <c r="C67" s="244"/>
      <c r="D67" s="244"/>
      <c r="E67" s="244"/>
      <c r="F67" s="244"/>
      <c r="G67" s="1217"/>
      <c r="H67" s="1218"/>
      <c r="I67" s="1218"/>
      <c r="J67" s="1218"/>
      <c r="K67" s="1218"/>
      <c r="L67" s="1218"/>
      <c r="M67" s="1218"/>
      <c r="N67" s="1218"/>
      <c r="O67" s="1219"/>
    </row>
    <row r="68" spans="2:30">
      <c r="B68" s="248"/>
      <c r="C68" s="244"/>
      <c r="D68" s="244"/>
      <c r="E68" s="244"/>
      <c r="F68" s="244"/>
      <c r="G68" s="1217"/>
      <c r="H68" s="1218"/>
      <c r="I68" s="1218"/>
      <c r="J68" s="1218"/>
      <c r="K68" s="1218"/>
      <c r="L68" s="1218"/>
      <c r="M68" s="1218"/>
      <c r="N68" s="1218"/>
      <c r="O68" s="1219"/>
    </row>
    <row r="69" spans="2:30">
      <c r="B69" s="248"/>
      <c r="C69" s="244"/>
      <c r="D69" s="244"/>
      <c r="E69" s="244"/>
      <c r="F69" s="244"/>
      <c r="G69" s="1220"/>
      <c r="H69" s="1221"/>
      <c r="I69" s="1221"/>
      <c r="J69" s="1221"/>
      <c r="K69" s="1221"/>
      <c r="L69" s="1221"/>
      <c r="M69" s="1221"/>
      <c r="N69" s="1221"/>
      <c r="O69" s="122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581</v>
      </c>
      <c r="I71" s="368"/>
      <c r="J71" s="364"/>
      <c r="K71" s="364"/>
      <c r="L71" s="365"/>
      <c r="M71" s="364"/>
      <c r="N71" s="365"/>
      <c r="O71" s="366"/>
    </row>
    <row r="72" spans="2:30">
      <c r="B72" s="248"/>
      <c r="C72" s="244"/>
      <c r="D72" s="244"/>
      <c r="E72" s="244"/>
      <c r="F72" s="244"/>
      <c r="G72" s="1223"/>
      <c r="H72" s="1224"/>
      <c r="I72" s="1224"/>
      <c r="J72" s="1225"/>
      <c r="K72" s="354" t="s">
        <v>521</v>
      </c>
      <c r="L72" s="354" t="s">
        <v>522</v>
      </c>
      <c r="M72" s="354" t="s">
        <v>523</v>
      </c>
      <c r="N72" s="354" t="s">
        <v>524</v>
      </c>
      <c r="O72" s="354" t="s">
        <v>525</v>
      </c>
    </row>
    <row r="73" spans="2:30">
      <c r="B73" s="248"/>
      <c r="C73" s="244"/>
      <c r="D73" s="244"/>
      <c r="E73" s="244"/>
      <c r="F73" s="244"/>
      <c r="G73" s="1226" t="s">
        <v>576</v>
      </c>
      <c r="H73" s="1227"/>
      <c r="I73" s="1232" t="s">
        <v>577</v>
      </c>
      <c r="J73" s="1232"/>
      <c r="K73" s="1247">
        <v>71</v>
      </c>
      <c r="L73" s="1247">
        <v>73.2</v>
      </c>
      <c r="M73" s="1235">
        <v>65</v>
      </c>
      <c r="N73" s="1235">
        <v>66.2</v>
      </c>
      <c r="O73" s="1235">
        <v>68.3</v>
      </c>
      <c r="S73" s="243">
        <v>9.9</v>
      </c>
    </row>
    <row r="74" spans="2:30">
      <c r="B74" s="248"/>
      <c r="C74" s="244"/>
      <c r="D74" s="244"/>
      <c r="E74" s="244"/>
      <c r="F74" s="244"/>
      <c r="G74" s="1228"/>
      <c r="H74" s="1229"/>
      <c r="I74" s="1233"/>
      <c r="J74" s="1233"/>
      <c r="K74" s="1247"/>
      <c r="L74" s="1247"/>
      <c r="M74" s="1235"/>
      <c r="N74" s="1235"/>
      <c r="O74" s="1235"/>
    </row>
    <row r="75" spans="2:30">
      <c r="B75" s="248"/>
      <c r="C75" s="244"/>
      <c r="D75" s="244"/>
      <c r="E75" s="244"/>
      <c r="F75" s="244"/>
      <c r="G75" s="1228"/>
      <c r="H75" s="1229"/>
      <c r="I75" s="1236" t="s">
        <v>582</v>
      </c>
      <c r="J75" s="1236"/>
      <c r="K75" s="1248">
        <v>12</v>
      </c>
      <c r="L75" s="1248">
        <v>10.9</v>
      </c>
      <c r="M75" s="1248">
        <v>9.8000000000000007</v>
      </c>
      <c r="N75" s="1248">
        <v>8.6</v>
      </c>
      <c r="O75" s="1248">
        <v>7.8</v>
      </c>
      <c r="U75" s="243">
        <v>81.2</v>
      </c>
      <c r="W75" s="243">
        <v>87.2</v>
      </c>
      <c r="Y75" s="243">
        <v>99.8</v>
      </c>
      <c r="AA75" s="243">
        <v>109.5</v>
      </c>
      <c r="AC75" s="243">
        <v>115.2</v>
      </c>
    </row>
    <row r="76" spans="2:30">
      <c r="B76" s="248"/>
      <c r="C76" s="244"/>
      <c r="D76" s="244"/>
      <c r="E76" s="244"/>
      <c r="F76" s="244"/>
      <c r="G76" s="1230"/>
      <c r="H76" s="1231"/>
      <c r="I76" s="1236"/>
      <c r="J76" s="1236"/>
      <c r="K76" s="1238"/>
      <c r="L76" s="1238"/>
      <c r="M76" s="1238"/>
      <c r="N76" s="1238"/>
      <c r="O76" s="1238"/>
    </row>
    <row r="77" spans="2:30">
      <c r="B77" s="248"/>
      <c r="C77" s="244"/>
      <c r="D77" s="244"/>
      <c r="E77" s="244"/>
      <c r="F77" s="244"/>
      <c r="G77" s="1239" t="s">
        <v>579</v>
      </c>
      <c r="H77" s="1240"/>
      <c r="I77" s="1236" t="s">
        <v>577</v>
      </c>
      <c r="J77" s="1236"/>
      <c r="K77" s="1247">
        <v>62.5</v>
      </c>
      <c r="L77" s="1247">
        <v>57.8</v>
      </c>
      <c r="M77" s="1235">
        <v>49.8</v>
      </c>
      <c r="N77" s="1235">
        <v>45.1</v>
      </c>
      <c r="O77" s="1235">
        <v>37.4</v>
      </c>
      <c r="R77" s="243">
        <v>12.3</v>
      </c>
      <c r="T77" s="243">
        <v>11.1</v>
      </c>
    </row>
    <row r="78" spans="2:30">
      <c r="B78" s="248"/>
      <c r="C78" s="244"/>
      <c r="D78" s="244"/>
      <c r="E78" s="244"/>
      <c r="F78" s="244"/>
      <c r="G78" s="1241"/>
      <c r="H78" s="1242"/>
      <c r="I78" s="1236"/>
      <c r="J78" s="1236"/>
      <c r="K78" s="1247"/>
      <c r="L78" s="1247"/>
      <c r="M78" s="1235"/>
      <c r="N78" s="1235"/>
      <c r="O78" s="1235"/>
    </row>
    <row r="79" spans="2:30">
      <c r="B79" s="248"/>
      <c r="C79" s="244"/>
      <c r="D79" s="244"/>
      <c r="E79" s="244"/>
      <c r="F79" s="244"/>
      <c r="G79" s="1241"/>
      <c r="H79" s="1242"/>
      <c r="I79" s="1249" t="s">
        <v>582</v>
      </c>
      <c r="J79" s="1245"/>
      <c r="K79" s="1250">
        <v>8.6</v>
      </c>
      <c r="L79" s="1250">
        <v>8.3000000000000007</v>
      </c>
      <c r="M79" s="1250">
        <v>7.7</v>
      </c>
      <c r="N79" s="1250">
        <v>7.1</v>
      </c>
      <c r="O79" s="1250">
        <v>6.3</v>
      </c>
      <c r="V79" s="243">
        <v>53.5</v>
      </c>
      <c r="X79" s="243">
        <v>48.2</v>
      </c>
      <c r="Z79" s="243">
        <v>34.200000000000003</v>
      </c>
      <c r="AB79" s="243">
        <v>30.3</v>
      </c>
      <c r="AD79" s="243">
        <v>28.9</v>
      </c>
    </row>
    <row r="80" spans="2:30">
      <c r="B80" s="248"/>
      <c r="C80" s="244"/>
      <c r="D80" s="244"/>
      <c r="E80" s="244"/>
      <c r="F80" s="244"/>
      <c r="G80" s="1243"/>
      <c r="H80" s="1244"/>
      <c r="I80" s="1245"/>
      <c r="J80" s="1245"/>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63629</v>
      </c>
      <c r="E3" s="116"/>
      <c r="F3" s="117">
        <v>36765</v>
      </c>
      <c r="G3" s="118"/>
      <c r="H3" s="119"/>
    </row>
    <row r="4" spans="1:8">
      <c r="A4" s="120"/>
      <c r="B4" s="121"/>
      <c r="C4" s="122"/>
      <c r="D4" s="123">
        <v>36255</v>
      </c>
      <c r="E4" s="124"/>
      <c r="F4" s="125">
        <v>20975</v>
      </c>
      <c r="G4" s="126"/>
      <c r="H4" s="127"/>
    </row>
    <row r="5" spans="1:8">
      <c r="A5" s="108" t="s">
        <v>515</v>
      </c>
      <c r="B5" s="113"/>
      <c r="C5" s="114"/>
      <c r="D5" s="115">
        <v>81739</v>
      </c>
      <c r="E5" s="116"/>
      <c r="F5" s="117">
        <v>39052</v>
      </c>
      <c r="G5" s="118"/>
      <c r="H5" s="119"/>
    </row>
    <row r="6" spans="1:8">
      <c r="A6" s="120"/>
      <c r="B6" s="121"/>
      <c r="C6" s="122"/>
      <c r="D6" s="123">
        <v>27177</v>
      </c>
      <c r="E6" s="124"/>
      <c r="F6" s="125">
        <v>21186</v>
      </c>
      <c r="G6" s="126"/>
      <c r="H6" s="127"/>
    </row>
    <row r="7" spans="1:8">
      <c r="A7" s="108" t="s">
        <v>516</v>
      </c>
      <c r="B7" s="113"/>
      <c r="C7" s="114"/>
      <c r="D7" s="115">
        <v>51372</v>
      </c>
      <c r="E7" s="116"/>
      <c r="F7" s="117">
        <v>41235</v>
      </c>
      <c r="G7" s="118"/>
      <c r="H7" s="119"/>
    </row>
    <row r="8" spans="1:8">
      <c r="A8" s="120"/>
      <c r="B8" s="121"/>
      <c r="C8" s="122"/>
      <c r="D8" s="123">
        <v>24886</v>
      </c>
      <c r="E8" s="124"/>
      <c r="F8" s="125">
        <v>22086</v>
      </c>
      <c r="G8" s="126"/>
      <c r="H8" s="127"/>
    </row>
    <row r="9" spans="1:8">
      <c r="A9" s="108" t="s">
        <v>517</v>
      </c>
      <c r="B9" s="113"/>
      <c r="C9" s="114"/>
      <c r="D9" s="115">
        <v>51748</v>
      </c>
      <c r="E9" s="116"/>
      <c r="F9" s="117">
        <v>41862</v>
      </c>
      <c r="G9" s="118"/>
      <c r="H9" s="119"/>
    </row>
    <row r="10" spans="1:8">
      <c r="A10" s="120"/>
      <c r="B10" s="121"/>
      <c r="C10" s="122"/>
      <c r="D10" s="123">
        <v>26060</v>
      </c>
      <c r="E10" s="124"/>
      <c r="F10" s="125">
        <v>23710</v>
      </c>
      <c r="G10" s="126"/>
      <c r="H10" s="127"/>
    </row>
    <row r="11" spans="1:8">
      <c r="A11" s="108" t="s">
        <v>518</v>
      </c>
      <c r="B11" s="113"/>
      <c r="C11" s="114"/>
      <c r="D11" s="115">
        <v>49480</v>
      </c>
      <c r="E11" s="116"/>
      <c r="F11" s="117">
        <v>43554</v>
      </c>
      <c r="G11" s="118"/>
      <c r="H11" s="119"/>
    </row>
    <row r="12" spans="1:8">
      <c r="A12" s="120"/>
      <c r="B12" s="121"/>
      <c r="C12" s="128"/>
      <c r="D12" s="123">
        <v>24570</v>
      </c>
      <c r="E12" s="124"/>
      <c r="F12" s="125">
        <v>24811</v>
      </c>
      <c r="G12" s="126"/>
      <c r="H12" s="127"/>
    </row>
    <row r="13" spans="1:8">
      <c r="A13" s="108"/>
      <c r="B13" s="113"/>
      <c r="C13" s="129"/>
      <c r="D13" s="130">
        <v>59594</v>
      </c>
      <c r="E13" s="131"/>
      <c r="F13" s="132">
        <v>40494</v>
      </c>
      <c r="G13" s="133"/>
      <c r="H13" s="119"/>
    </row>
    <row r="14" spans="1:8">
      <c r="A14" s="120"/>
      <c r="B14" s="121"/>
      <c r="C14" s="122"/>
      <c r="D14" s="123">
        <v>27790</v>
      </c>
      <c r="E14" s="124"/>
      <c r="F14" s="125">
        <v>22554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3.16</v>
      </c>
      <c r="C19" s="134">
        <f>ROUND(VALUE(SUBSTITUTE(実質収支比率等に係る経年分析!G$48,"▲","-")),2)</f>
        <v>0.44</v>
      </c>
      <c r="D19" s="134">
        <f>ROUND(VALUE(SUBSTITUTE(実質収支比率等に係る経年分析!H$48,"▲","-")),2)</f>
        <v>2.33</v>
      </c>
      <c r="E19" s="134">
        <f>ROUND(VALUE(SUBSTITUTE(実質収支比率等に係る経年分析!I$48,"▲","-")),2)</f>
        <v>2.2200000000000002</v>
      </c>
      <c r="F19" s="134">
        <f>ROUND(VALUE(SUBSTITUTE(実質収支比率等に係る経年分析!J$48,"▲","-")),2)</f>
        <v>2.1</v>
      </c>
    </row>
    <row r="20" spans="1:11">
      <c r="A20" s="134" t="s">
        <v>42</v>
      </c>
      <c r="B20" s="134">
        <f>ROUND(VALUE(SUBSTITUTE(実質収支比率等に係る経年分析!F$47,"▲","-")),2)</f>
        <v>4.59</v>
      </c>
      <c r="C20" s="134">
        <f>ROUND(VALUE(SUBSTITUTE(実質収支比率等に係る経年分析!G$47,"▲","-")),2)</f>
        <v>6.25</v>
      </c>
      <c r="D20" s="134">
        <f>ROUND(VALUE(SUBSTITUTE(実質収支比率等に係る経年分析!H$47,"▲","-")),2)</f>
        <v>6.38</v>
      </c>
      <c r="E20" s="134">
        <f>ROUND(VALUE(SUBSTITUTE(実質収支比率等に係る経年分析!I$47,"▲","-")),2)</f>
        <v>7.17</v>
      </c>
      <c r="F20" s="134">
        <f>ROUND(VALUE(SUBSTITUTE(実質収支比率等に係る経年分析!J$47,"▲","-")),2)</f>
        <v>8.2899999999999991</v>
      </c>
    </row>
    <row r="21" spans="1:11">
      <c r="A21" s="134" t="s">
        <v>43</v>
      </c>
      <c r="B21" s="134">
        <f>IF(ISNUMBER(VALUE(SUBSTITUTE(実質収支比率等に係る経年分析!F$49,"▲","-"))),ROUND(VALUE(SUBSTITUTE(実質収支比率等に係る経年分析!F$49,"▲","-")),2),NA())</f>
        <v>1.25</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1.9</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1.89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0.63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0.46</v>
      </c>
    </row>
    <row r="32" spans="1:11">
      <c r="A32" s="135" t="str">
        <f>IF(連結実質赤字比率に係る赤字・黒字の構成分析!C$38="",NA(),連結実質赤字比率に係る赤字・黒字の構成分析!C$38)</f>
        <v>地方卸売市場事業会計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1.52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1.34</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2.3199999999999998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2.2200000000000002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2.2599999999999998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2.5099999999999998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12.89</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0.99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0.48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0.76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2.52</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8306</v>
      </c>
      <c r="E42" s="136"/>
      <c r="F42" s="136"/>
      <c r="G42" s="136">
        <f>'実質公債費比率（分子）の構造'!L$52</f>
        <v>8409</v>
      </c>
      <c r="H42" s="136"/>
      <c r="I42" s="136"/>
      <c r="J42" s="136">
        <f>'実質公債費比率（分子）の構造'!M$52</f>
        <v>8183</v>
      </c>
      <c r="K42" s="136"/>
      <c r="L42" s="136"/>
      <c r="M42" s="136">
        <f>'実質公債費比率（分子）の構造'!N$52</f>
        <v>8397</v>
      </c>
      <c r="N42" s="136"/>
      <c r="O42" s="136"/>
      <c r="P42" s="136">
        <f>'実質公債費比率（分子）の構造'!O$52</f>
        <v>8339</v>
      </c>
    </row>
    <row r="43" spans="1:16">
      <c r="A43" s="136" t="s">
        <v>51</v>
      </c>
      <c r="B43" s="136">
        <f>'実質公債費比率（分子）の構造'!K$51</f>
        <v>2</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1578</v>
      </c>
      <c r="C44" s="136"/>
      <c r="D44" s="136"/>
      <c r="E44" s="136">
        <f>'実質公債費比率（分子）の構造'!L$50</f>
        <v>1412</v>
      </c>
      <c r="F44" s="136"/>
      <c r="G44" s="136"/>
      <c r="H44" s="136">
        <f>'実質公債費比率（分子）の構造'!M$50</f>
        <v>963</v>
      </c>
      <c r="I44" s="136"/>
      <c r="J44" s="136"/>
      <c r="K44" s="136">
        <f>'実質公債費比率（分子）の構造'!N$50</f>
        <v>493</v>
      </c>
      <c r="L44" s="136"/>
      <c r="M44" s="136"/>
      <c r="N44" s="136">
        <f>'実質公債費比率（分子）の構造'!O$50</f>
        <v>411</v>
      </c>
      <c r="O44" s="136"/>
      <c r="P44" s="136"/>
    </row>
    <row r="45" spans="1:16">
      <c r="A45" s="136" t="s">
        <v>53</v>
      </c>
      <c r="B45" s="136">
        <f>'実質公債費比率（分子）の構造'!K$49</f>
        <v>61</v>
      </c>
      <c r="C45" s="136"/>
      <c r="D45" s="136"/>
      <c r="E45" s="136">
        <f>'実質公債費比率（分子）の構造'!L$49</f>
        <v>66</v>
      </c>
      <c r="F45" s="136"/>
      <c r="G45" s="136"/>
      <c r="H45" s="136">
        <f>'実質公債費比率（分子）の構造'!M$49</f>
        <v>67</v>
      </c>
      <c r="I45" s="136"/>
      <c r="J45" s="136"/>
      <c r="K45" s="136">
        <f>'実質公債費比率（分子）の構造'!N$49</f>
        <v>79</v>
      </c>
      <c r="L45" s="136"/>
      <c r="M45" s="136"/>
      <c r="N45" s="136">
        <f>'実質公債費比率（分子）の構造'!O$49</f>
        <v>85</v>
      </c>
      <c r="O45" s="136"/>
      <c r="P45" s="136"/>
    </row>
    <row r="46" spans="1:16">
      <c r="A46" s="136" t="s">
        <v>54</v>
      </c>
      <c r="B46" s="136">
        <f>'実質公債費比率（分子）の構造'!K$48</f>
        <v>3934</v>
      </c>
      <c r="C46" s="136"/>
      <c r="D46" s="136"/>
      <c r="E46" s="136">
        <f>'実質公債費比率（分子）の構造'!L$48</f>
        <v>3891</v>
      </c>
      <c r="F46" s="136"/>
      <c r="G46" s="136"/>
      <c r="H46" s="136">
        <f>'実質公債費比率（分子）の構造'!M$48</f>
        <v>3968</v>
      </c>
      <c r="I46" s="136"/>
      <c r="J46" s="136"/>
      <c r="K46" s="136">
        <f>'実質公債費比率（分子）の構造'!N$48</f>
        <v>3935</v>
      </c>
      <c r="L46" s="136"/>
      <c r="M46" s="136"/>
      <c r="N46" s="136">
        <f>'実質公債費比率（分子）の構造'!O$48</f>
        <v>3939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6426</v>
      </c>
      <c r="C49" s="136"/>
      <c r="D49" s="136"/>
      <c r="E49" s="136">
        <f>'実質公債費比率（分子）の構造'!L$45</f>
        <v>6523</v>
      </c>
      <c r="F49" s="136"/>
      <c r="G49" s="136"/>
      <c r="H49" s="136">
        <f>'実質公債費比率（分子）の構造'!M$45</f>
        <v>6369</v>
      </c>
      <c r="I49" s="136"/>
      <c r="J49" s="136"/>
      <c r="K49" s="136">
        <f>'実質公債費比率（分子）の構造'!N$45</f>
        <v>6317</v>
      </c>
      <c r="L49" s="136"/>
      <c r="M49" s="136"/>
      <c r="N49" s="136">
        <f>'実質公債費比率（分子）の構造'!O$45</f>
        <v>6626</v>
      </c>
      <c r="O49" s="136"/>
      <c r="P49" s="136"/>
    </row>
    <row r="50" spans="1:16">
      <c r="A50" s="136" t="s">
        <v>58</v>
      </c>
      <c r="B50" s="136" t="e">
        <f>NA()</f>
        <v>#N/A</v>
      </c>
      <c r="C50" s="136">
        <f>IF(ISNUMBER('実質公債費比率（分子）の構造'!K$53),'実質公債費比率（分子）の構造'!K$53,NA())</f>
        <v>3695</v>
      </c>
      <c r="D50" s="136" t="e">
        <f>NA()</f>
        <v>#N/A</v>
      </c>
      <c r="E50" s="136" t="e">
        <f>NA()</f>
        <v>#N/A</v>
      </c>
      <c r="F50" s="136">
        <f>IF(ISNUMBER('実質公債費比率（分子）の構造'!L$53),'実質公債費比率（分子）の構造'!L$53,NA())</f>
        <v>3484</v>
      </c>
      <c r="G50" s="136" t="e">
        <f>NA()</f>
        <v>#N/A</v>
      </c>
      <c r="H50" s="136" t="e">
        <f>NA()</f>
        <v>#N/A</v>
      </c>
      <c r="I50" s="136">
        <f>IF(ISNUMBER('実質公債費比率（分子）の構造'!M$53),'実質公債費比率（分子）の構造'!M$53,NA())</f>
        <v>3184</v>
      </c>
      <c r="J50" s="136" t="e">
        <f>NA()</f>
        <v>#N/A</v>
      </c>
      <c r="K50" s="136" t="e">
        <f>NA()</f>
        <v>#N/A</v>
      </c>
      <c r="L50" s="136">
        <f>IF(ISNUMBER('実質公債費比率（分子）の構造'!N$53),'実質公債費比率（分子）の構造'!N$53,NA())</f>
        <v>2427</v>
      </c>
      <c r="M50" s="136" t="e">
        <f>NA()</f>
        <v>#N/A</v>
      </c>
      <c r="N50" s="136" t="e">
        <f>NA()</f>
        <v>#N/A</v>
      </c>
      <c r="O50" s="136">
        <f>IF(ISNUMBER('実質公債費比率（分子）の構造'!O$53),'実質公債費比率（分子）の構造'!O$53,NA())</f>
        <v>2722</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81705</v>
      </c>
      <c r="E56" s="135"/>
      <c r="F56" s="135"/>
      <c r="G56" s="135">
        <f>'将来負担比率（分子）の構造'!J$51</f>
        <v>85375</v>
      </c>
      <c r="H56" s="135"/>
      <c r="I56" s="135"/>
      <c r="J56" s="135">
        <f>'将来負担比率（分子）の構造'!K$51</f>
        <v>86532</v>
      </c>
      <c r="K56" s="135"/>
      <c r="L56" s="135"/>
      <c r="M56" s="135">
        <f>'将来負担比率（分子）の構造'!L$51</f>
        <v>87075</v>
      </c>
      <c r="N56" s="135"/>
      <c r="O56" s="135"/>
      <c r="P56" s="135">
        <f>'将来負担比率（分子）の構造'!M$51</f>
        <v>87995</v>
      </c>
    </row>
    <row r="57" spans="1:16">
      <c r="A57" s="135" t="s">
        <v>34</v>
      </c>
      <c r="B57" s="135"/>
      <c r="C57" s="135"/>
      <c r="D57" s="135">
        <f>'将来負担比率（分子）の構造'!I$50</f>
        <v>17976</v>
      </c>
      <c r="E57" s="135"/>
      <c r="F57" s="135"/>
      <c r="G57" s="135">
        <f>'将来負担比率（分子）の構造'!J$50</f>
        <v>17222</v>
      </c>
      <c r="H57" s="135"/>
      <c r="I57" s="135"/>
      <c r="J57" s="135">
        <f>'将来負担比率（分子）の構造'!K$50</f>
        <v>17546</v>
      </c>
      <c r="K57" s="135"/>
      <c r="L57" s="135"/>
      <c r="M57" s="135">
        <f>'将来負担比率（分子）の構造'!L$50</f>
        <v>16427</v>
      </c>
      <c r="N57" s="135"/>
      <c r="O57" s="135"/>
      <c r="P57" s="135">
        <f>'将来負担比率（分子）の構造'!M$50</f>
        <v>15810</v>
      </c>
    </row>
    <row r="58" spans="1:16">
      <c r="A58" s="135" t="s">
        <v>33</v>
      </c>
      <c r="B58" s="135"/>
      <c r="C58" s="135"/>
      <c r="D58" s="135">
        <f>'将来負担比率（分子）の構造'!I$49</f>
        <v>6663</v>
      </c>
      <c r="E58" s="135"/>
      <c r="F58" s="135"/>
      <c r="G58" s="135">
        <f>'将来負担比率（分子）の構造'!J$49</f>
        <v>5951</v>
      </c>
      <c r="H58" s="135"/>
      <c r="I58" s="135"/>
      <c r="J58" s="135">
        <f>'将来負担比率（分子）の構造'!K$49</f>
        <v>6201</v>
      </c>
      <c r="K58" s="135"/>
      <c r="L58" s="135"/>
      <c r="M58" s="135">
        <f>'将来負担比率（分子）の構造'!L$49</f>
        <v>6825</v>
      </c>
      <c r="N58" s="135"/>
      <c r="O58" s="135"/>
      <c r="P58" s="135">
        <f>'将来負担比率（分子）の構造'!M$49</f>
        <v>7776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v>
      </c>
      <c r="C61" s="135"/>
      <c r="D61" s="135"/>
      <c r="E61" s="135">
        <f>'将来負担比率（分子）の構造'!J$46</f>
        <v>24</v>
      </c>
      <c r="F61" s="135"/>
      <c r="G61" s="135"/>
      <c r="H61" s="135">
        <f>'将来負担比率（分子）の構造'!K$46</f>
        <v>21</v>
      </c>
      <c r="I61" s="135"/>
      <c r="J61" s="135"/>
      <c r="K61" s="135">
        <f>'将来負担比率（分子）の構造'!L$46</f>
        <v>20</v>
      </c>
      <c r="L61" s="135"/>
      <c r="M61" s="135"/>
      <c r="N61" s="135">
        <f>'将来負担比率（分子）の構造'!M$46</f>
        <v>17</v>
      </c>
      <c r="O61" s="135"/>
      <c r="P61" s="135"/>
    </row>
    <row r="62" spans="1:16">
      <c r="A62" s="135" t="s">
        <v>28</v>
      </c>
      <c r="B62" s="135">
        <f>'将来負担比率（分子）の構造'!I$45</f>
        <v>13799</v>
      </c>
      <c r="C62" s="135"/>
      <c r="D62" s="135"/>
      <c r="E62" s="135">
        <f>'将来負担比率（分子）の構造'!J$45</f>
        <v>13407</v>
      </c>
      <c r="F62" s="135"/>
      <c r="G62" s="135"/>
      <c r="H62" s="135">
        <f>'将来負担比率（分子）の構造'!K$45</f>
        <v>13349</v>
      </c>
      <c r="I62" s="135"/>
      <c r="J62" s="135"/>
      <c r="K62" s="135">
        <f>'将来負担比率（分子）の構造'!L$45</f>
        <v>12709</v>
      </c>
      <c r="L62" s="135"/>
      <c r="M62" s="135"/>
      <c r="N62" s="135">
        <f>'将来負担比率（分子）の構造'!M$45</f>
        <v>12564</v>
      </c>
      <c r="O62" s="135"/>
      <c r="P62" s="135"/>
    </row>
    <row r="63" spans="1:16">
      <c r="A63" s="135" t="s">
        <v>27</v>
      </c>
      <c r="B63" s="135">
        <f>'将来負担比率（分子）の構造'!I$44</f>
        <v>455</v>
      </c>
      <c r="C63" s="135"/>
      <c r="D63" s="135"/>
      <c r="E63" s="135">
        <f>'将来負担比率（分子）の構造'!J$44</f>
        <v>762</v>
      </c>
      <c r="F63" s="135"/>
      <c r="G63" s="135"/>
      <c r="H63" s="135">
        <f>'将来負担比率（分子）の構造'!K$44</f>
        <v>1450</v>
      </c>
      <c r="I63" s="135"/>
      <c r="J63" s="135"/>
      <c r="K63" s="135">
        <f>'将来負担比率（分子）の構造'!L$44</f>
        <v>2023</v>
      </c>
      <c r="L63" s="135"/>
      <c r="M63" s="135"/>
      <c r="N63" s="135">
        <f>'将来負担比率（分子）の構造'!M$44</f>
        <v>4930</v>
      </c>
      <c r="O63" s="135"/>
      <c r="P63" s="135"/>
    </row>
    <row r="64" spans="1:16">
      <c r="A64" s="135" t="s">
        <v>26</v>
      </c>
      <c r="B64" s="135">
        <f>'将来負担比率（分子）の構造'!I$43</f>
        <v>48269</v>
      </c>
      <c r="C64" s="135"/>
      <c r="D64" s="135"/>
      <c r="E64" s="135">
        <f>'将来負担比率（分子）の構造'!J$43</f>
        <v>47022</v>
      </c>
      <c r="F64" s="135"/>
      <c r="G64" s="135"/>
      <c r="H64" s="135">
        <f>'将来負担比率（分子）の構造'!K$43</f>
        <v>45166</v>
      </c>
      <c r="I64" s="135"/>
      <c r="J64" s="135"/>
      <c r="K64" s="135">
        <f>'将来負担比率（分子）の構造'!L$43</f>
        <v>44274</v>
      </c>
      <c r="L64" s="135"/>
      <c r="M64" s="135"/>
      <c r="N64" s="135">
        <f>'将来負担比率（分子）の構造'!M$43</f>
        <v>42675</v>
      </c>
      <c r="O64" s="135"/>
      <c r="P64" s="135"/>
    </row>
    <row r="65" spans="1:16">
      <c r="A65" s="135" t="s">
        <v>25</v>
      </c>
      <c r="B65" s="135">
        <f>'将来負担比率（分子）の構造'!I$42</f>
        <v>3435</v>
      </c>
      <c r="C65" s="135"/>
      <c r="D65" s="135"/>
      <c r="E65" s="135">
        <f>'将来負担比率（分子）の構造'!J$42</f>
        <v>2067</v>
      </c>
      <c r="F65" s="135"/>
      <c r="G65" s="135"/>
      <c r="H65" s="135">
        <f>'将来負担比率（分子）の構造'!K$42</f>
        <v>1132</v>
      </c>
      <c r="I65" s="135"/>
      <c r="J65" s="135"/>
      <c r="K65" s="135">
        <f>'将来負担比率（分子）の構造'!L$42</f>
        <v>611</v>
      </c>
      <c r="L65" s="135"/>
      <c r="M65" s="135"/>
      <c r="N65" s="135">
        <f>'将来負担比率（分子）の構造'!M$42</f>
        <v>194</v>
      </c>
      <c r="O65" s="135"/>
      <c r="P65" s="135"/>
    </row>
    <row r="66" spans="1:16">
      <c r="A66" s="135" t="s">
        <v>24</v>
      </c>
      <c r="B66" s="135">
        <f>'将来負担比率（分子）の構造'!I$41</f>
        <v>64885</v>
      </c>
      <c r="C66" s="135"/>
      <c r="D66" s="135"/>
      <c r="E66" s="135">
        <f>'将来負担比率（分子）の構造'!J$41</f>
        <v>70723</v>
      </c>
      <c r="F66" s="135"/>
      <c r="G66" s="135"/>
      <c r="H66" s="135">
        <f>'将来負担比率（分子）の構造'!K$41</f>
        <v>72248</v>
      </c>
      <c r="I66" s="135"/>
      <c r="J66" s="135"/>
      <c r="K66" s="135">
        <f>'将来負担比率（分子）の構造'!L$41</f>
        <v>73795</v>
      </c>
      <c r="L66" s="135"/>
      <c r="M66" s="135"/>
      <c r="N66" s="135">
        <f>'将来負担比率（分子）の構造'!M$41</f>
        <v>75341</v>
      </c>
      <c r="O66" s="135"/>
      <c r="P66" s="135"/>
    </row>
    <row r="67" spans="1:16">
      <c r="A67" s="135" t="s">
        <v>62</v>
      </c>
      <c r="B67" s="135" t="e">
        <f>NA()</f>
        <v>#N/A</v>
      </c>
      <c r="C67" s="135">
        <f>IF(ISNUMBER('将来負担比率（分子）の構造'!I$52), IF('将来負担比率（分子）の構造'!I$52 &lt; 0, 0, '将来負担比率（分子）の構造'!I$52), NA())</f>
        <v>24526</v>
      </c>
      <c r="D67" s="135" t="e">
        <f>NA()</f>
        <v>#N/A</v>
      </c>
      <c r="E67" s="135" t="e">
        <f>NA()</f>
        <v>#N/A</v>
      </c>
      <c r="F67" s="135">
        <f>IF(ISNUMBER('将来負担比率（分子）の構造'!J$52), IF('将来負担比率（分子）の構造'!J$52 &lt; 0, 0, '将来負担比率（分子）の構造'!J$52), NA())</f>
        <v>25456</v>
      </c>
      <c r="G67" s="135" t="e">
        <f>NA()</f>
        <v>#N/A</v>
      </c>
      <c r="H67" s="135" t="e">
        <f>NA()</f>
        <v>#N/A</v>
      </c>
      <c r="I67" s="135">
        <f>IF(ISNUMBER('将来負担比率（分子）の構造'!K$52), IF('将来負担比率（分子）の構造'!K$52 &lt; 0, 0, '将来負担比率（分子）の構造'!K$52), NA())</f>
        <v>23086</v>
      </c>
      <c r="J67" s="135" t="e">
        <f>NA()</f>
        <v>#N/A</v>
      </c>
      <c r="K67" s="135" t="e">
        <f>NA()</f>
        <v>#N/A</v>
      </c>
      <c r="L67" s="135">
        <f>IF(ISNUMBER('将来負担比率（分子）の構造'!L$52), IF('将来負担比率（分子）の構造'!L$52 &lt; 0, 0, '将来負担比率（分子）の構造'!L$52), NA())</f>
        <v>23104</v>
      </c>
      <c r="M67" s="135" t="e">
        <f>NA()</f>
        <v>#N/A</v>
      </c>
      <c r="N67" s="135" t="e">
        <f>NA()</f>
        <v>#N/A</v>
      </c>
      <c r="O67" s="135">
        <f>IF(ISNUMBER('将来負担比率（分子）の構造'!M$52), IF('将来負担比率（分子）の構造'!M$52 &lt; 0, 0, '将来負担比率（分子）の構造'!M$52), NA())</f>
        <v>24139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28916767</v>
      </c>
      <c r="S5" s="669"/>
      <c r="T5" s="669"/>
      <c r="U5" s="669"/>
      <c r="V5" s="669"/>
      <c r="W5" s="669"/>
      <c r="X5" s="669"/>
      <c r="Y5" s="716"/>
      <c r="Z5" s="729">
        <v>39</v>
      </c>
      <c r="AA5" s="729"/>
      <c r="AB5" s="729"/>
      <c r="AC5" s="729"/>
      <c r="AD5" s="730">
        <v>26955643</v>
      </c>
      <c r="AE5" s="730"/>
      <c r="AF5" s="730"/>
      <c r="AG5" s="730"/>
      <c r="AH5" s="730"/>
      <c r="AI5" s="730"/>
      <c r="AJ5" s="730"/>
      <c r="AK5" s="730"/>
      <c r="AL5" s="717">
        <v>67.8</v>
      </c>
      <c r="AM5" s="686"/>
      <c r="AN5" s="686"/>
      <c r="AO5" s="718"/>
      <c r="AP5" s="705" t="s">
        <v>206</v>
      </c>
      <c r="AQ5" s="706"/>
      <c r="AR5" s="706"/>
      <c r="AS5" s="706"/>
      <c r="AT5" s="706"/>
      <c r="AU5" s="706"/>
      <c r="AV5" s="706"/>
      <c r="AW5" s="706"/>
      <c r="AX5" s="706"/>
      <c r="AY5" s="706"/>
      <c r="AZ5" s="706"/>
      <c r="BA5" s="706"/>
      <c r="BB5" s="706"/>
      <c r="BC5" s="706"/>
      <c r="BD5" s="706"/>
      <c r="BE5" s="706"/>
      <c r="BF5" s="707"/>
      <c r="BG5" s="618">
        <v>26925887</v>
      </c>
      <c r="BH5" s="619"/>
      <c r="BI5" s="619"/>
      <c r="BJ5" s="619"/>
      <c r="BK5" s="619"/>
      <c r="BL5" s="619"/>
      <c r="BM5" s="619"/>
      <c r="BN5" s="620"/>
      <c r="BO5" s="671">
        <v>93.1</v>
      </c>
      <c r="BP5" s="671"/>
      <c r="BQ5" s="671"/>
      <c r="BR5" s="671"/>
      <c r="BS5" s="672">
        <v>499718</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412247</v>
      </c>
      <c r="S6" s="619"/>
      <c r="T6" s="619"/>
      <c r="U6" s="619"/>
      <c r="V6" s="619"/>
      <c r="W6" s="619"/>
      <c r="X6" s="619"/>
      <c r="Y6" s="620"/>
      <c r="Z6" s="671">
        <v>0.6</v>
      </c>
      <c r="AA6" s="671"/>
      <c r="AB6" s="671"/>
      <c r="AC6" s="671"/>
      <c r="AD6" s="672">
        <v>412247</v>
      </c>
      <c r="AE6" s="672"/>
      <c r="AF6" s="672"/>
      <c r="AG6" s="672"/>
      <c r="AH6" s="672"/>
      <c r="AI6" s="672"/>
      <c r="AJ6" s="672"/>
      <c r="AK6" s="672"/>
      <c r="AL6" s="641">
        <v>1</v>
      </c>
      <c r="AM6" s="673"/>
      <c r="AN6" s="673"/>
      <c r="AO6" s="674"/>
      <c r="AP6" s="615" t="s">
        <v>211</v>
      </c>
      <c r="AQ6" s="616"/>
      <c r="AR6" s="616"/>
      <c r="AS6" s="616"/>
      <c r="AT6" s="616"/>
      <c r="AU6" s="616"/>
      <c r="AV6" s="616"/>
      <c r="AW6" s="616"/>
      <c r="AX6" s="616"/>
      <c r="AY6" s="616"/>
      <c r="AZ6" s="616"/>
      <c r="BA6" s="616"/>
      <c r="BB6" s="616"/>
      <c r="BC6" s="616"/>
      <c r="BD6" s="616"/>
      <c r="BE6" s="616"/>
      <c r="BF6" s="617"/>
      <c r="BG6" s="618">
        <v>26925887</v>
      </c>
      <c r="BH6" s="619"/>
      <c r="BI6" s="619"/>
      <c r="BJ6" s="619"/>
      <c r="BK6" s="619"/>
      <c r="BL6" s="619"/>
      <c r="BM6" s="619"/>
      <c r="BN6" s="620"/>
      <c r="BO6" s="671">
        <v>93.1</v>
      </c>
      <c r="BP6" s="671"/>
      <c r="BQ6" s="671"/>
      <c r="BR6" s="671"/>
      <c r="BS6" s="672">
        <v>499718</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565478</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565391</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45065</v>
      </c>
      <c r="S7" s="619"/>
      <c r="T7" s="619"/>
      <c r="U7" s="619"/>
      <c r="V7" s="619"/>
      <c r="W7" s="619"/>
      <c r="X7" s="619"/>
      <c r="Y7" s="620"/>
      <c r="Z7" s="671">
        <v>0.1</v>
      </c>
      <c r="AA7" s="671"/>
      <c r="AB7" s="671"/>
      <c r="AC7" s="671"/>
      <c r="AD7" s="672">
        <v>45065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13793751</v>
      </c>
      <c r="BH7" s="619"/>
      <c r="BI7" s="619"/>
      <c r="BJ7" s="619"/>
      <c r="BK7" s="619"/>
      <c r="BL7" s="619"/>
      <c r="BM7" s="619"/>
      <c r="BN7" s="620"/>
      <c r="BO7" s="671">
        <v>47.7</v>
      </c>
      <c r="BP7" s="671"/>
      <c r="BQ7" s="671"/>
      <c r="BR7" s="671"/>
      <c r="BS7" s="672">
        <v>499718</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7562170</v>
      </c>
      <c r="CS7" s="619"/>
      <c r="CT7" s="619"/>
      <c r="CU7" s="619"/>
      <c r="CV7" s="619"/>
      <c r="CW7" s="619"/>
      <c r="CX7" s="619"/>
      <c r="CY7" s="620"/>
      <c r="CZ7" s="671">
        <v>10.3</v>
      </c>
      <c r="DA7" s="671"/>
      <c r="DB7" s="671"/>
      <c r="DC7" s="671"/>
      <c r="DD7" s="624">
        <v>802309</v>
      </c>
      <c r="DE7" s="619"/>
      <c r="DF7" s="619"/>
      <c r="DG7" s="619"/>
      <c r="DH7" s="619"/>
      <c r="DI7" s="619"/>
      <c r="DJ7" s="619"/>
      <c r="DK7" s="619"/>
      <c r="DL7" s="619"/>
      <c r="DM7" s="619"/>
      <c r="DN7" s="619"/>
      <c r="DO7" s="619"/>
      <c r="DP7" s="620"/>
      <c r="DQ7" s="624">
        <v>6173711</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139124</v>
      </c>
      <c r="S8" s="619"/>
      <c r="T8" s="619"/>
      <c r="U8" s="619"/>
      <c r="V8" s="619"/>
      <c r="W8" s="619"/>
      <c r="X8" s="619"/>
      <c r="Y8" s="620"/>
      <c r="Z8" s="671">
        <v>0.2</v>
      </c>
      <c r="AA8" s="671"/>
      <c r="AB8" s="671"/>
      <c r="AC8" s="671"/>
      <c r="AD8" s="672">
        <v>139124</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313721</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29758061</v>
      </c>
      <c r="CS8" s="619"/>
      <c r="CT8" s="619"/>
      <c r="CU8" s="619"/>
      <c r="CV8" s="619"/>
      <c r="CW8" s="619"/>
      <c r="CX8" s="619"/>
      <c r="CY8" s="620"/>
      <c r="CZ8" s="671">
        <v>40.700000000000003</v>
      </c>
      <c r="DA8" s="671"/>
      <c r="DB8" s="671"/>
      <c r="DC8" s="671"/>
      <c r="DD8" s="624">
        <v>575629</v>
      </c>
      <c r="DE8" s="619"/>
      <c r="DF8" s="619"/>
      <c r="DG8" s="619"/>
      <c r="DH8" s="619"/>
      <c r="DI8" s="619"/>
      <c r="DJ8" s="619"/>
      <c r="DK8" s="619"/>
      <c r="DL8" s="619"/>
      <c r="DM8" s="619"/>
      <c r="DN8" s="619"/>
      <c r="DO8" s="619"/>
      <c r="DP8" s="620"/>
      <c r="DQ8" s="624">
        <v>14074699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128041</v>
      </c>
      <c r="S9" s="619"/>
      <c r="T9" s="619"/>
      <c r="U9" s="619"/>
      <c r="V9" s="619"/>
      <c r="W9" s="619"/>
      <c r="X9" s="619"/>
      <c r="Y9" s="620"/>
      <c r="Z9" s="671">
        <v>0.2</v>
      </c>
      <c r="AA9" s="671"/>
      <c r="AB9" s="671"/>
      <c r="AC9" s="671"/>
      <c r="AD9" s="672">
        <v>128041</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9877413</v>
      </c>
      <c r="BH9" s="619"/>
      <c r="BI9" s="619"/>
      <c r="BJ9" s="619"/>
      <c r="BK9" s="619"/>
      <c r="BL9" s="619"/>
      <c r="BM9" s="619"/>
      <c r="BN9" s="620"/>
      <c r="BO9" s="671">
        <v>34.200000000000003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7125616</v>
      </c>
      <c r="CS9" s="619"/>
      <c r="CT9" s="619"/>
      <c r="CU9" s="619"/>
      <c r="CV9" s="619"/>
      <c r="CW9" s="619"/>
      <c r="CX9" s="619"/>
      <c r="CY9" s="620"/>
      <c r="CZ9" s="671">
        <v>9.6999999999999993</v>
      </c>
      <c r="DA9" s="671"/>
      <c r="DB9" s="671"/>
      <c r="DC9" s="671"/>
      <c r="DD9" s="624">
        <v>189973</v>
      </c>
      <c r="DE9" s="619"/>
      <c r="DF9" s="619"/>
      <c r="DG9" s="619"/>
      <c r="DH9" s="619"/>
      <c r="DI9" s="619"/>
      <c r="DJ9" s="619"/>
      <c r="DK9" s="619"/>
      <c r="DL9" s="619"/>
      <c r="DM9" s="619"/>
      <c r="DN9" s="619"/>
      <c r="DO9" s="619"/>
      <c r="DP9" s="620"/>
      <c r="DQ9" s="624">
        <v>5219692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4143306</v>
      </c>
      <c r="S10" s="619"/>
      <c r="T10" s="619"/>
      <c r="U10" s="619"/>
      <c r="V10" s="619"/>
      <c r="W10" s="619"/>
      <c r="X10" s="619"/>
      <c r="Y10" s="620"/>
      <c r="Z10" s="671">
        <v>5.6</v>
      </c>
      <c r="AA10" s="671"/>
      <c r="AB10" s="671"/>
      <c r="AC10" s="671"/>
      <c r="AD10" s="672">
        <v>4143306</v>
      </c>
      <c r="AE10" s="672"/>
      <c r="AF10" s="672"/>
      <c r="AG10" s="672"/>
      <c r="AH10" s="672"/>
      <c r="AI10" s="672"/>
      <c r="AJ10" s="672"/>
      <c r="AK10" s="672"/>
      <c r="AL10" s="641">
        <v>10.4</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760131</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532063</v>
      </c>
      <c r="CS10" s="619"/>
      <c r="CT10" s="619"/>
      <c r="CU10" s="619"/>
      <c r="CV10" s="619"/>
      <c r="CW10" s="619"/>
      <c r="CX10" s="619"/>
      <c r="CY10" s="620"/>
      <c r="CZ10" s="671">
        <v>0.7</v>
      </c>
      <c r="DA10" s="671"/>
      <c r="DB10" s="671"/>
      <c r="DC10" s="671"/>
      <c r="DD10" s="624">
        <v>1708</v>
      </c>
      <c r="DE10" s="619"/>
      <c r="DF10" s="619"/>
      <c r="DG10" s="619"/>
      <c r="DH10" s="619"/>
      <c r="DI10" s="619"/>
      <c r="DJ10" s="619"/>
      <c r="DK10" s="619"/>
      <c r="DL10" s="619"/>
      <c r="DM10" s="619"/>
      <c r="DN10" s="619"/>
      <c r="DO10" s="619"/>
      <c r="DP10" s="620"/>
      <c r="DQ10" s="624">
        <v>80295</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2842486</v>
      </c>
      <c r="BH11" s="619"/>
      <c r="BI11" s="619"/>
      <c r="BJ11" s="619"/>
      <c r="BK11" s="619"/>
      <c r="BL11" s="619"/>
      <c r="BM11" s="619"/>
      <c r="BN11" s="620"/>
      <c r="BO11" s="671">
        <v>9.8000000000000007</v>
      </c>
      <c r="BP11" s="671"/>
      <c r="BQ11" s="671"/>
      <c r="BR11" s="671"/>
      <c r="BS11" s="624">
        <v>499718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673588</v>
      </c>
      <c r="CS11" s="619"/>
      <c r="CT11" s="619"/>
      <c r="CU11" s="619"/>
      <c r="CV11" s="619"/>
      <c r="CW11" s="619"/>
      <c r="CX11" s="619"/>
      <c r="CY11" s="620"/>
      <c r="CZ11" s="671">
        <v>0.9</v>
      </c>
      <c r="DA11" s="671"/>
      <c r="DB11" s="671"/>
      <c r="DC11" s="671"/>
      <c r="DD11" s="624">
        <v>286668</v>
      </c>
      <c r="DE11" s="619"/>
      <c r="DF11" s="619"/>
      <c r="DG11" s="619"/>
      <c r="DH11" s="619"/>
      <c r="DI11" s="619"/>
      <c r="DJ11" s="619"/>
      <c r="DK11" s="619"/>
      <c r="DL11" s="619"/>
      <c r="DM11" s="619"/>
      <c r="DN11" s="619"/>
      <c r="DO11" s="619"/>
      <c r="DP11" s="620"/>
      <c r="DQ11" s="624">
        <v>464826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11294753</v>
      </c>
      <c r="BH12" s="619"/>
      <c r="BI12" s="619"/>
      <c r="BJ12" s="619"/>
      <c r="BK12" s="619"/>
      <c r="BL12" s="619"/>
      <c r="BM12" s="619"/>
      <c r="BN12" s="620"/>
      <c r="BO12" s="671">
        <v>39.1</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1219933</v>
      </c>
      <c r="CS12" s="619"/>
      <c r="CT12" s="619"/>
      <c r="CU12" s="619"/>
      <c r="CV12" s="619"/>
      <c r="CW12" s="619"/>
      <c r="CX12" s="619"/>
      <c r="CY12" s="620"/>
      <c r="CZ12" s="671">
        <v>1.7</v>
      </c>
      <c r="DA12" s="671"/>
      <c r="DB12" s="671"/>
      <c r="DC12" s="671"/>
      <c r="DD12" s="624">
        <v>166202</v>
      </c>
      <c r="DE12" s="619"/>
      <c r="DF12" s="619"/>
      <c r="DG12" s="619"/>
      <c r="DH12" s="619"/>
      <c r="DI12" s="619"/>
      <c r="DJ12" s="619"/>
      <c r="DK12" s="619"/>
      <c r="DL12" s="619"/>
      <c r="DM12" s="619"/>
      <c r="DN12" s="619"/>
      <c r="DO12" s="619"/>
      <c r="DP12" s="620"/>
      <c r="DQ12" s="624">
        <v>730646</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90869</v>
      </c>
      <c r="S13" s="619"/>
      <c r="T13" s="619"/>
      <c r="U13" s="619"/>
      <c r="V13" s="619"/>
      <c r="W13" s="619"/>
      <c r="X13" s="619"/>
      <c r="Y13" s="620"/>
      <c r="Z13" s="671">
        <v>0.1</v>
      </c>
      <c r="AA13" s="671"/>
      <c r="AB13" s="671"/>
      <c r="AC13" s="671"/>
      <c r="AD13" s="672">
        <v>90869</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11200277</v>
      </c>
      <c r="BH13" s="619"/>
      <c r="BI13" s="619"/>
      <c r="BJ13" s="619"/>
      <c r="BK13" s="619"/>
      <c r="BL13" s="619"/>
      <c r="BM13" s="619"/>
      <c r="BN13" s="620"/>
      <c r="BO13" s="671">
        <v>38.700000000000003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9528400</v>
      </c>
      <c r="CS13" s="619"/>
      <c r="CT13" s="619"/>
      <c r="CU13" s="619"/>
      <c r="CV13" s="619"/>
      <c r="CW13" s="619"/>
      <c r="CX13" s="619"/>
      <c r="CY13" s="620"/>
      <c r="CZ13" s="671">
        <v>13</v>
      </c>
      <c r="DA13" s="671"/>
      <c r="DB13" s="671"/>
      <c r="DC13" s="671"/>
      <c r="DD13" s="624">
        <v>4457839</v>
      </c>
      <c r="DE13" s="619"/>
      <c r="DF13" s="619"/>
      <c r="DG13" s="619"/>
      <c r="DH13" s="619"/>
      <c r="DI13" s="619"/>
      <c r="DJ13" s="619"/>
      <c r="DK13" s="619"/>
      <c r="DL13" s="619"/>
      <c r="DM13" s="619"/>
      <c r="DN13" s="619"/>
      <c r="DO13" s="619"/>
      <c r="DP13" s="620"/>
      <c r="DQ13" s="624">
        <v>5594376</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389392</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2344875</v>
      </c>
      <c r="CS14" s="619"/>
      <c r="CT14" s="619"/>
      <c r="CU14" s="619"/>
      <c r="CV14" s="619"/>
      <c r="CW14" s="619"/>
      <c r="CX14" s="619"/>
      <c r="CY14" s="620"/>
      <c r="CZ14" s="671">
        <v>3.2</v>
      </c>
      <c r="DA14" s="671"/>
      <c r="DB14" s="671"/>
      <c r="DC14" s="671"/>
      <c r="DD14" s="624">
        <v>181221</v>
      </c>
      <c r="DE14" s="619"/>
      <c r="DF14" s="619"/>
      <c r="DG14" s="619"/>
      <c r="DH14" s="619"/>
      <c r="DI14" s="619"/>
      <c r="DJ14" s="619"/>
      <c r="DK14" s="619"/>
      <c r="DL14" s="619"/>
      <c r="DM14" s="619"/>
      <c r="DN14" s="619"/>
      <c r="DO14" s="619"/>
      <c r="DP14" s="620"/>
      <c r="DQ14" s="624">
        <v>2190361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91125</v>
      </c>
      <c r="S15" s="619"/>
      <c r="T15" s="619"/>
      <c r="U15" s="619"/>
      <c r="V15" s="619"/>
      <c r="W15" s="619"/>
      <c r="X15" s="619"/>
      <c r="Y15" s="620"/>
      <c r="Z15" s="671">
        <v>0.1</v>
      </c>
      <c r="AA15" s="671"/>
      <c r="AB15" s="671"/>
      <c r="AC15" s="671"/>
      <c r="AD15" s="672">
        <v>91125</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1447991</v>
      </c>
      <c r="BH15" s="619"/>
      <c r="BI15" s="619"/>
      <c r="BJ15" s="619"/>
      <c r="BK15" s="619"/>
      <c r="BL15" s="619"/>
      <c r="BM15" s="619"/>
      <c r="BN15" s="620"/>
      <c r="BO15" s="671">
        <v>5</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7179455</v>
      </c>
      <c r="CS15" s="619"/>
      <c r="CT15" s="619"/>
      <c r="CU15" s="619"/>
      <c r="CV15" s="619"/>
      <c r="CW15" s="619"/>
      <c r="CX15" s="619"/>
      <c r="CY15" s="620"/>
      <c r="CZ15" s="671">
        <v>9.8000000000000007</v>
      </c>
      <c r="DA15" s="671"/>
      <c r="DB15" s="671"/>
      <c r="DC15" s="671"/>
      <c r="DD15" s="624">
        <v>2866363</v>
      </c>
      <c r="DE15" s="619"/>
      <c r="DF15" s="619"/>
      <c r="DG15" s="619"/>
      <c r="DH15" s="619"/>
      <c r="DI15" s="619"/>
      <c r="DJ15" s="619"/>
      <c r="DK15" s="619"/>
      <c r="DL15" s="619"/>
      <c r="DM15" s="619"/>
      <c r="DN15" s="619"/>
      <c r="DO15" s="619"/>
      <c r="DP15" s="620"/>
      <c r="DQ15" s="624">
        <v>4816467</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8480827</v>
      </c>
      <c r="S16" s="619"/>
      <c r="T16" s="619"/>
      <c r="U16" s="619"/>
      <c r="V16" s="619"/>
      <c r="W16" s="619"/>
      <c r="X16" s="619"/>
      <c r="Y16" s="620"/>
      <c r="Z16" s="671">
        <v>11.4</v>
      </c>
      <c r="AA16" s="671"/>
      <c r="AB16" s="671"/>
      <c r="AC16" s="671"/>
      <c r="AD16" s="672">
        <v>7696430</v>
      </c>
      <c r="AE16" s="672"/>
      <c r="AF16" s="672"/>
      <c r="AG16" s="672"/>
      <c r="AH16" s="672"/>
      <c r="AI16" s="672"/>
      <c r="AJ16" s="672"/>
      <c r="AK16" s="672"/>
      <c r="AL16" s="641">
        <v>19.399999999999999</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2149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7696430</v>
      </c>
      <c r="S17" s="619"/>
      <c r="T17" s="619"/>
      <c r="U17" s="619"/>
      <c r="V17" s="619"/>
      <c r="W17" s="619"/>
      <c r="X17" s="619"/>
      <c r="Y17" s="620"/>
      <c r="Z17" s="671">
        <v>10.4</v>
      </c>
      <c r="AA17" s="671"/>
      <c r="AB17" s="671"/>
      <c r="AC17" s="671"/>
      <c r="AD17" s="672">
        <v>7696430</v>
      </c>
      <c r="AE17" s="672"/>
      <c r="AF17" s="672"/>
      <c r="AG17" s="672"/>
      <c r="AH17" s="672"/>
      <c r="AI17" s="672"/>
      <c r="AJ17" s="672"/>
      <c r="AK17" s="672"/>
      <c r="AL17" s="641">
        <v>19.399999999999999</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6627214</v>
      </c>
      <c r="CS17" s="619"/>
      <c r="CT17" s="619"/>
      <c r="CU17" s="619"/>
      <c r="CV17" s="619"/>
      <c r="CW17" s="619"/>
      <c r="CX17" s="619"/>
      <c r="CY17" s="620"/>
      <c r="CZ17" s="671">
        <v>9.1</v>
      </c>
      <c r="DA17" s="671"/>
      <c r="DB17" s="671"/>
      <c r="DC17" s="671"/>
      <c r="DD17" s="624" t="s">
        <v>108</v>
      </c>
      <c r="DE17" s="619"/>
      <c r="DF17" s="619"/>
      <c r="DG17" s="619"/>
      <c r="DH17" s="619"/>
      <c r="DI17" s="619"/>
      <c r="DJ17" s="619"/>
      <c r="DK17" s="619"/>
      <c r="DL17" s="619"/>
      <c r="DM17" s="619"/>
      <c r="DN17" s="619"/>
      <c r="DO17" s="619"/>
      <c r="DP17" s="620"/>
      <c r="DQ17" s="624">
        <v>6408619</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784343</v>
      </c>
      <c r="S18" s="619"/>
      <c r="T18" s="619"/>
      <c r="U18" s="619"/>
      <c r="V18" s="619"/>
      <c r="W18" s="619"/>
      <c r="X18" s="619"/>
      <c r="Y18" s="620"/>
      <c r="Z18" s="671">
        <v>1.1000000000000001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54</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1990880</v>
      </c>
      <c r="BH19" s="619"/>
      <c r="BI19" s="619"/>
      <c r="BJ19" s="619"/>
      <c r="BK19" s="619"/>
      <c r="BL19" s="619"/>
      <c r="BM19" s="619"/>
      <c r="BN19" s="620"/>
      <c r="BO19" s="671">
        <v>6.9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42447371</v>
      </c>
      <c r="S20" s="619"/>
      <c r="T20" s="619"/>
      <c r="U20" s="619"/>
      <c r="V20" s="619"/>
      <c r="W20" s="619"/>
      <c r="X20" s="619"/>
      <c r="Y20" s="620"/>
      <c r="Z20" s="671">
        <v>57.3</v>
      </c>
      <c r="AA20" s="671"/>
      <c r="AB20" s="671"/>
      <c r="AC20" s="671"/>
      <c r="AD20" s="672">
        <v>39701850</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1990880</v>
      </c>
      <c r="BH20" s="619"/>
      <c r="BI20" s="619"/>
      <c r="BJ20" s="619"/>
      <c r="BK20" s="619"/>
      <c r="BL20" s="619"/>
      <c r="BM20" s="619"/>
      <c r="BN20" s="620"/>
      <c r="BO20" s="671">
        <v>6.9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73119002</v>
      </c>
      <c r="CS20" s="619"/>
      <c r="CT20" s="619"/>
      <c r="CU20" s="619"/>
      <c r="CV20" s="619"/>
      <c r="CW20" s="619"/>
      <c r="CX20" s="619"/>
      <c r="CY20" s="620"/>
      <c r="CZ20" s="671">
        <v>100</v>
      </c>
      <c r="DA20" s="671"/>
      <c r="DB20" s="671"/>
      <c r="DC20" s="671"/>
      <c r="DD20" s="624">
        <v>9527912</v>
      </c>
      <c r="DE20" s="619"/>
      <c r="DF20" s="619"/>
      <c r="DG20" s="619"/>
      <c r="DH20" s="619"/>
      <c r="DI20" s="619"/>
      <c r="DJ20" s="619"/>
      <c r="DK20" s="619"/>
      <c r="DL20" s="619"/>
      <c r="DM20" s="619"/>
      <c r="DN20" s="619"/>
      <c r="DO20" s="619"/>
      <c r="DP20" s="620"/>
      <c r="DQ20" s="624">
        <v>46319083</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47161</v>
      </c>
      <c r="S21" s="619"/>
      <c r="T21" s="619"/>
      <c r="U21" s="619"/>
      <c r="V21" s="619"/>
      <c r="W21" s="619"/>
      <c r="X21" s="619"/>
      <c r="Y21" s="620"/>
      <c r="Z21" s="671">
        <v>0.1</v>
      </c>
      <c r="AA21" s="671"/>
      <c r="AB21" s="671"/>
      <c r="AC21" s="671"/>
      <c r="AD21" s="672">
        <v>47161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29756</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962168</v>
      </c>
      <c r="S22" s="619"/>
      <c r="T22" s="619"/>
      <c r="U22" s="619"/>
      <c r="V22" s="619"/>
      <c r="W22" s="619"/>
      <c r="X22" s="619"/>
      <c r="Y22" s="620"/>
      <c r="Z22" s="671">
        <v>1.3</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835335</v>
      </c>
      <c r="S23" s="619"/>
      <c r="T23" s="619"/>
      <c r="U23" s="619"/>
      <c r="V23" s="619"/>
      <c r="W23" s="619"/>
      <c r="X23" s="619"/>
      <c r="Y23" s="620"/>
      <c r="Z23" s="671">
        <v>1.1000000000000001</v>
      </c>
      <c r="AA23" s="671"/>
      <c r="AB23" s="671"/>
      <c r="AC23" s="671"/>
      <c r="AD23" s="672">
        <v>13372</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1961124</v>
      </c>
      <c r="BH23" s="619"/>
      <c r="BI23" s="619"/>
      <c r="BJ23" s="619"/>
      <c r="BK23" s="619"/>
      <c r="BL23" s="619"/>
      <c r="BM23" s="619"/>
      <c r="BN23" s="620"/>
      <c r="BO23" s="671">
        <v>6.8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652187</v>
      </c>
      <c r="S24" s="619"/>
      <c r="T24" s="619"/>
      <c r="U24" s="619"/>
      <c r="V24" s="619"/>
      <c r="W24" s="619"/>
      <c r="X24" s="619"/>
      <c r="Y24" s="620"/>
      <c r="Z24" s="671">
        <v>0.9</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36689977</v>
      </c>
      <c r="CS24" s="669"/>
      <c r="CT24" s="669"/>
      <c r="CU24" s="669"/>
      <c r="CV24" s="669"/>
      <c r="CW24" s="669"/>
      <c r="CX24" s="669"/>
      <c r="CY24" s="716"/>
      <c r="CZ24" s="720">
        <v>50.2</v>
      </c>
      <c r="DA24" s="721"/>
      <c r="DB24" s="721"/>
      <c r="DC24" s="722"/>
      <c r="DD24" s="715">
        <v>21797606</v>
      </c>
      <c r="DE24" s="669"/>
      <c r="DF24" s="669"/>
      <c r="DG24" s="669"/>
      <c r="DH24" s="669"/>
      <c r="DI24" s="669"/>
      <c r="DJ24" s="669"/>
      <c r="DK24" s="716"/>
      <c r="DL24" s="715">
        <v>21561762</v>
      </c>
      <c r="DM24" s="669"/>
      <c r="DN24" s="669"/>
      <c r="DO24" s="669"/>
      <c r="DP24" s="669"/>
      <c r="DQ24" s="669"/>
      <c r="DR24" s="669"/>
      <c r="DS24" s="669"/>
      <c r="DT24" s="669"/>
      <c r="DU24" s="669"/>
      <c r="DV24" s="716"/>
      <c r="DW24" s="717">
        <v>49.7</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12494761</v>
      </c>
      <c r="S25" s="619"/>
      <c r="T25" s="619"/>
      <c r="U25" s="619"/>
      <c r="V25" s="619"/>
      <c r="W25" s="619"/>
      <c r="X25" s="619"/>
      <c r="Y25" s="620"/>
      <c r="Z25" s="671">
        <v>16.899999999999999</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11316897</v>
      </c>
      <c r="CS25" s="637"/>
      <c r="CT25" s="637"/>
      <c r="CU25" s="637"/>
      <c r="CV25" s="637"/>
      <c r="CW25" s="637"/>
      <c r="CX25" s="637"/>
      <c r="CY25" s="638"/>
      <c r="CZ25" s="621">
        <v>15.5</v>
      </c>
      <c r="DA25" s="639"/>
      <c r="DB25" s="639"/>
      <c r="DC25" s="640"/>
      <c r="DD25" s="624">
        <v>9665748</v>
      </c>
      <c r="DE25" s="637"/>
      <c r="DF25" s="637"/>
      <c r="DG25" s="637"/>
      <c r="DH25" s="637"/>
      <c r="DI25" s="637"/>
      <c r="DJ25" s="637"/>
      <c r="DK25" s="638"/>
      <c r="DL25" s="624">
        <v>9431308</v>
      </c>
      <c r="DM25" s="637"/>
      <c r="DN25" s="637"/>
      <c r="DO25" s="637"/>
      <c r="DP25" s="637"/>
      <c r="DQ25" s="637"/>
      <c r="DR25" s="637"/>
      <c r="DS25" s="637"/>
      <c r="DT25" s="637"/>
      <c r="DU25" s="637"/>
      <c r="DV25" s="638"/>
      <c r="DW25" s="641">
        <v>21.7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6742386</v>
      </c>
      <c r="CS26" s="619"/>
      <c r="CT26" s="619"/>
      <c r="CU26" s="619"/>
      <c r="CV26" s="619"/>
      <c r="CW26" s="619"/>
      <c r="CX26" s="619"/>
      <c r="CY26" s="620"/>
      <c r="CZ26" s="621">
        <v>9.1999999999999993</v>
      </c>
      <c r="DA26" s="639"/>
      <c r="DB26" s="639"/>
      <c r="DC26" s="640"/>
      <c r="DD26" s="624">
        <v>5406251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5469798</v>
      </c>
      <c r="S27" s="619"/>
      <c r="T27" s="619"/>
      <c r="U27" s="619"/>
      <c r="V27" s="619"/>
      <c r="W27" s="619"/>
      <c r="X27" s="619"/>
      <c r="Y27" s="620"/>
      <c r="Z27" s="671">
        <v>7.4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28916767</v>
      </c>
      <c r="BH27" s="619"/>
      <c r="BI27" s="619"/>
      <c r="BJ27" s="619"/>
      <c r="BK27" s="619"/>
      <c r="BL27" s="619"/>
      <c r="BM27" s="619"/>
      <c r="BN27" s="620"/>
      <c r="BO27" s="671">
        <v>100</v>
      </c>
      <c r="BP27" s="671"/>
      <c r="BQ27" s="671"/>
      <c r="BR27" s="671"/>
      <c r="BS27" s="624">
        <v>499718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18745866</v>
      </c>
      <c r="CS27" s="637"/>
      <c r="CT27" s="637"/>
      <c r="CU27" s="637"/>
      <c r="CV27" s="637"/>
      <c r="CW27" s="637"/>
      <c r="CX27" s="637"/>
      <c r="CY27" s="638"/>
      <c r="CZ27" s="621">
        <v>25.6</v>
      </c>
      <c r="DA27" s="639"/>
      <c r="DB27" s="639"/>
      <c r="DC27" s="640"/>
      <c r="DD27" s="624">
        <v>5723239</v>
      </c>
      <c r="DE27" s="637"/>
      <c r="DF27" s="637"/>
      <c r="DG27" s="637"/>
      <c r="DH27" s="637"/>
      <c r="DI27" s="637"/>
      <c r="DJ27" s="637"/>
      <c r="DK27" s="638"/>
      <c r="DL27" s="624">
        <v>5721835</v>
      </c>
      <c r="DM27" s="637"/>
      <c r="DN27" s="637"/>
      <c r="DO27" s="637"/>
      <c r="DP27" s="637"/>
      <c r="DQ27" s="637"/>
      <c r="DR27" s="637"/>
      <c r="DS27" s="637"/>
      <c r="DT27" s="637"/>
      <c r="DU27" s="637"/>
      <c r="DV27" s="638"/>
      <c r="DW27" s="641">
        <v>13.2</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103043</v>
      </c>
      <c r="S28" s="619"/>
      <c r="T28" s="619"/>
      <c r="U28" s="619"/>
      <c r="V28" s="619"/>
      <c r="W28" s="619"/>
      <c r="X28" s="619"/>
      <c r="Y28" s="620"/>
      <c r="Z28" s="671">
        <v>0.1</v>
      </c>
      <c r="AA28" s="671"/>
      <c r="AB28" s="671"/>
      <c r="AC28" s="671"/>
      <c r="AD28" s="672">
        <v>627</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6627214</v>
      </c>
      <c r="CS28" s="619"/>
      <c r="CT28" s="619"/>
      <c r="CU28" s="619"/>
      <c r="CV28" s="619"/>
      <c r="CW28" s="619"/>
      <c r="CX28" s="619"/>
      <c r="CY28" s="620"/>
      <c r="CZ28" s="621">
        <v>9.1</v>
      </c>
      <c r="DA28" s="639"/>
      <c r="DB28" s="639"/>
      <c r="DC28" s="640"/>
      <c r="DD28" s="624">
        <v>6408619</v>
      </c>
      <c r="DE28" s="619"/>
      <c r="DF28" s="619"/>
      <c r="DG28" s="619"/>
      <c r="DH28" s="619"/>
      <c r="DI28" s="619"/>
      <c r="DJ28" s="619"/>
      <c r="DK28" s="620"/>
      <c r="DL28" s="624">
        <v>6408619</v>
      </c>
      <c r="DM28" s="619"/>
      <c r="DN28" s="619"/>
      <c r="DO28" s="619"/>
      <c r="DP28" s="619"/>
      <c r="DQ28" s="619"/>
      <c r="DR28" s="619"/>
      <c r="DS28" s="619"/>
      <c r="DT28" s="619"/>
      <c r="DU28" s="619"/>
      <c r="DV28" s="620"/>
      <c r="DW28" s="641">
        <v>14.8</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29428</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6626139</v>
      </c>
      <c r="CS29" s="637"/>
      <c r="CT29" s="637"/>
      <c r="CU29" s="637"/>
      <c r="CV29" s="637"/>
      <c r="CW29" s="637"/>
      <c r="CX29" s="637"/>
      <c r="CY29" s="638"/>
      <c r="CZ29" s="621">
        <v>9.1</v>
      </c>
      <c r="DA29" s="639"/>
      <c r="DB29" s="639"/>
      <c r="DC29" s="640"/>
      <c r="DD29" s="624">
        <v>6407544</v>
      </c>
      <c r="DE29" s="637"/>
      <c r="DF29" s="637"/>
      <c r="DG29" s="637"/>
      <c r="DH29" s="637"/>
      <c r="DI29" s="637"/>
      <c r="DJ29" s="637"/>
      <c r="DK29" s="638"/>
      <c r="DL29" s="624">
        <v>6407544</v>
      </c>
      <c r="DM29" s="637"/>
      <c r="DN29" s="637"/>
      <c r="DO29" s="637"/>
      <c r="DP29" s="637"/>
      <c r="DQ29" s="637"/>
      <c r="DR29" s="637"/>
      <c r="DS29" s="637"/>
      <c r="DT29" s="637"/>
      <c r="DU29" s="637"/>
      <c r="DV29" s="638"/>
      <c r="DW29" s="641">
        <v>14.8</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391540</v>
      </c>
      <c r="S30" s="619"/>
      <c r="T30" s="619"/>
      <c r="U30" s="619"/>
      <c r="V30" s="619"/>
      <c r="W30" s="619"/>
      <c r="X30" s="619"/>
      <c r="Y30" s="620"/>
      <c r="Z30" s="671">
        <v>0.5</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98.1</v>
      </c>
      <c r="BH30" s="685"/>
      <c r="BI30" s="685"/>
      <c r="BJ30" s="685"/>
      <c r="BK30" s="685"/>
      <c r="BL30" s="685"/>
      <c r="BM30" s="686">
        <v>92.4</v>
      </c>
      <c r="BN30" s="685"/>
      <c r="BO30" s="685"/>
      <c r="BP30" s="685"/>
      <c r="BQ30" s="687"/>
      <c r="BR30" s="684">
        <v>97.6</v>
      </c>
      <c r="BS30" s="685"/>
      <c r="BT30" s="685"/>
      <c r="BU30" s="685"/>
      <c r="BV30" s="685"/>
      <c r="BW30" s="685"/>
      <c r="BX30" s="686">
        <v>91.5</v>
      </c>
      <c r="BY30" s="685"/>
      <c r="BZ30" s="685"/>
      <c r="CA30" s="685"/>
      <c r="CB30" s="687"/>
      <c r="CD30" s="690"/>
      <c r="CE30" s="691"/>
      <c r="CF30" s="655" t="s">
        <v>290</v>
      </c>
      <c r="CG30" s="652"/>
      <c r="CH30" s="652"/>
      <c r="CI30" s="652"/>
      <c r="CJ30" s="652"/>
      <c r="CK30" s="652"/>
      <c r="CL30" s="652"/>
      <c r="CM30" s="652"/>
      <c r="CN30" s="652"/>
      <c r="CO30" s="652"/>
      <c r="CP30" s="652"/>
      <c r="CQ30" s="653"/>
      <c r="CR30" s="618">
        <v>6037035</v>
      </c>
      <c r="CS30" s="619"/>
      <c r="CT30" s="619"/>
      <c r="CU30" s="619"/>
      <c r="CV30" s="619"/>
      <c r="CW30" s="619"/>
      <c r="CX30" s="619"/>
      <c r="CY30" s="620"/>
      <c r="CZ30" s="621">
        <v>8.3000000000000007</v>
      </c>
      <c r="DA30" s="639"/>
      <c r="DB30" s="639"/>
      <c r="DC30" s="640"/>
      <c r="DD30" s="624">
        <v>5853308</v>
      </c>
      <c r="DE30" s="619"/>
      <c r="DF30" s="619"/>
      <c r="DG30" s="619"/>
      <c r="DH30" s="619"/>
      <c r="DI30" s="619"/>
      <c r="DJ30" s="619"/>
      <c r="DK30" s="620"/>
      <c r="DL30" s="624">
        <v>5853308</v>
      </c>
      <c r="DM30" s="619"/>
      <c r="DN30" s="619"/>
      <c r="DO30" s="619"/>
      <c r="DP30" s="619"/>
      <c r="DQ30" s="619"/>
      <c r="DR30" s="619"/>
      <c r="DS30" s="619"/>
      <c r="DT30" s="619"/>
      <c r="DU30" s="619"/>
      <c r="DV30" s="620"/>
      <c r="DW30" s="641">
        <v>13.5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958856</v>
      </c>
      <c r="S31" s="619"/>
      <c r="T31" s="619"/>
      <c r="U31" s="619"/>
      <c r="V31" s="619"/>
      <c r="W31" s="619"/>
      <c r="X31" s="619"/>
      <c r="Y31" s="620"/>
      <c r="Z31" s="671">
        <v>1.3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98.7</v>
      </c>
      <c r="BH31" s="637"/>
      <c r="BI31" s="637"/>
      <c r="BJ31" s="637"/>
      <c r="BK31" s="637"/>
      <c r="BL31" s="637"/>
      <c r="BM31" s="673">
        <v>95.5</v>
      </c>
      <c r="BN31" s="683"/>
      <c r="BO31" s="683"/>
      <c r="BP31" s="683"/>
      <c r="BQ31" s="647"/>
      <c r="BR31" s="682">
        <v>98.4</v>
      </c>
      <c r="BS31" s="637"/>
      <c r="BT31" s="637"/>
      <c r="BU31" s="637"/>
      <c r="BV31" s="637"/>
      <c r="BW31" s="637"/>
      <c r="BX31" s="673">
        <v>94.9</v>
      </c>
      <c r="BY31" s="683"/>
      <c r="BZ31" s="683"/>
      <c r="CA31" s="683"/>
      <c r="CB31" s="647"/>
      <c r="CD31" s="690"/>
      <c r="CE31" s="691"/>
      <c r="CF31" s="655" t="s">
        <v>294</v>
      </c>
      <c r="CG31" s="652"/>
      <c r="CH31" s="652"/>
      <c r="CI31" s="652"/>
      <c r="CJ31" s="652"/>
      <c r="CK31" s="652"/>
      <c r="CL31" s="652"/>
      <c r="CM31" s="652"/>
      <c r="CN31" s="652"/>
      <c r="CO31" s="652"/>
      <c r="CP31" s="652"/>
      <c r="CQ31" s="653"/>
      <c r="CR31" s="618">
        <v>589104</v>
      </c>
      <c r="CS31" s="637"/>
      <c r="CT31" s="637"/>
      <c r="CU31" s="637"/>
      <c r="CV31" s="637"/>
      <c r="CW31" s="637"/>
      <c r="CX31" s="637"/>
      <c r="CY31" s="638"/>
      <c r="CZ31" s="621">
        <v>0.8</v>
      </c>
      <c r="DA31" s="639"/>
      <c r="DB31" s="639"/>
      <c r="DC31" s="640"/>
      <c r="DD31" s="624">
        <v>554236</v>
      </c>
      <c r="DE31" s="637"/>
      <c r="DF31" s="637"/>
      <c r="DG31" s="637"/>
      <c r="DH31" s="637"/>
      <c r="DI31" s="637"/>
      <c r="DJ31" s="637"/>
      <c r="DK31" s="638"/>
      <c r="DL31" s="624">
        <v>554236</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2153295</v>
      </c>
      <c r="S32" s="619"/>
      <c r="T32" s="619"/>
      <c r="U32" s="619"/>
      <c r="V32" s="619"/>
      <c r="W32" s="619"/>
      <c r="X32" s="619"/>
      <c r="Y32" s="620"/>
      <c r="Z32" s="671">
        <v>2.9</v>
      </c>
      <c r="AA32" s="671"/>
      <c r="AB32" s="671"/>
      <c r="AC32" s="671"/>
      <c r="AD32" s="672">
        <v>3094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97.3</v>
      </c>
      <c r="BH32" s="603"/>
      <c r="BI32" s="603"/>
      <c r="BJ32" s="603"/>
      <c r="BK32" s="603"/>
      <c r="BL32" s="603"/>
      <c r="BM32" s="666">
        <v>88.4</v>
      </c>
      <c r="BN32" s="603"/>
      <c r="BO32" s="603"/>
      <c r="BP32" s="603"/>
      <c r="BQ32" s="660"/>
      <c r="BR32" s="681">
        <v>96.6</v>
      </c>
      <c r="BS32" s="603"/>
      <c r="BT32" s="603"/>
      <c r="BU32" s="603"/>
      <c r="BV32" s="603"/>
      <c r="BW32" s="603"/>
      <c r="BX32" s="666">
        <v>87.8</v>
      </c>
      <c r="BY32" s="603"/>
      <c r="BZ32" s="603"/>
      <c r="CA32" s="603"/>
      <c r="CB32" s="660"/>
      <c r="CD32" s="692"/>
      <c r="CE32" s="693"/>
      <c r="CF32" s="655" t="s">
        <v>297</v>
      </c>
      <c r="CG32" s="652"/>
      <c r="CH32" s="652"/>
      <c r="CI32" s="652"/>
      <c r="CJ32" s="652"/>
      <c r="CK32" s="652"/>
      <c r="CL32" s="652"/>
      <c r="CM32" s="652"/>
      <c r="CN32" s="652"/>
      <c r="CO32" s="652"/>
      <c r="CP32" s="652"/>
      <c r="CQ32" s="653"/>
      <c r="CR32" s="618">
        <v>1075</v>
      </c>
      <c r="CS32" s="619"/>
      <c r="CT32" s="619"/>
      <c r="CU32" s="619"/>
      <c r="CV32" s="619"/>
      <c r="CW32" s="619"/>
      <c r="CX32" s="619"/>
      <c r="CY32" s="620"/>
      <c r="CZ32" s="621">
        <v>0</v>
      </c>
      <c r="DA32" s="639"/>
      <c r="DB32" s="639"/>
      <c r="DC32" s="640"/>
      <c r="DD32" s="624">
        <v>1075</v>
      </c>
      <c r="DE32" s="619"/>
      <c r="DF32" s="619"/>
      <c r="DG32" s="619"/>
      <c r="DH32" s="619"/>
      <c r="DI32" s="619"/>
      <c r="DJ32" s="619"/>
      <c r="DK32" s="620"/>
      <c r="DL32" s="624">
        <v>1075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7583100</v>
      </c>
      <c r="S33" s="619"/>
      <c r="T33" s="619"/>
      <c r="U33" s="619"/>
      <c r="V33" s="619"/>
      <c r="W33" s="619"/>
      <c r="X33" s="619"/>
      <c r="Y33" s="620"/>
      <c r="Z33" s="671">
        <v>10.199999999999999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26898964</v>
      </c>
      <c r="CS33" s="637"/>
      <c r="CT33" s="637"/>
      <c r="CU33" s="637"/>
      <c r="CV33" s="637"/>
      <c r="CW33" s="637"/>
      <c r="CX33" s="637"/>
      <c r="CY33" s="638"/>
      <c r="CZ33" s="621">
        <v>36.799999999999997</v>
      </c>
      <c r="DA33" s="639"/>
      <c r="DB33" s="639"/>
      <c r="DC33" s="640"/>
      <c r="DD33" s="624">
        <v>22091902</v>
      </c>
      <c r="DE33" s="637"/>
      <c r="DF33" s="637"/>
      <c r="DG33" s="637"/>
      <c r="DH33" s="637"/>
      <c r="DI33" s="637"/>
      <c r="DJ33" s="637"/>
      <c r="DK33" s="638"/>
      <c r="DL33" s="624">
        <v>18112561</v>
      </c>
      <c r="DM33" s="637"/>
      <c r="DN33" s="637"/>
      <c r="DO33" s="637"/>
      <c r="DP33" s="637"/>
      <c r="DQ33" s="637"/>
      <c r="DR33" s="637"/>
      <c r="DS33" s="637"/>
      <c r="DT33" s="637"/>
      <c r="DU33" s="637"/>
      <c r="DV33" s="638"/>
      <c r="DW33" s="641">
        <v>41.7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6348963</v>
      </c>
      <c r="CS34" s="619"/>
      <c r="CT34" s="619"/>
      <c r="CU34" s="619"/>
      <c r="CV34" s="619"/>
      <c r="CW34" s="619"/>
      <c r="CX34" s="619"/>
      <c r="CY34" s="620"/>
      <c r="CZ34" s="621">
        <v>8.6999999999999993</v>
      </c>
      <c r="DA34" s="639"/>
      <c r="DB34" s="639"/>
      <c r="DC34" s="640"/>
      <c r="DD34" s="624">
        <v>5243770</v>
      </c>
      <c r="DE34" s="619"/>
      <c r="DF34" s="619"/>
      <c r="DG34" s="619"/>
      <c r="DH34" s="619"/>
      <c r="DI34" s="619"/>
      <c r="DJ34" s="619"/>
      <c r="DK34" s="620"/>
      <c r="DL34" s="624">
        <v>4728606</v>
      </c>
      <c r="DM34" s="619"/>
      <c r="DN34" s="619"/>
      <c r="DO34" s="619"/>
      <c r="DP34" s="619"/>
      <c r="DQ34" s="619"/>
      <c r="DR34" s="619"/>
      <c r="DS34" s="619"/>
      <c r="DT34" s="619"/>
      <c r="DU34" s="619"/>
      <c r="DV34" s="620"/>
      <c r="DW34" s="641">
        <v>10.9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3646400</v>
      </c>
      <c r="S35" s="619"/>
      <c r="T35" s="619"/>
      <c r="U35" s="619"/>
      <c r="V35" s="619"/>
      <c r="W35" s="619"/>
      <c r="X35" s="619"/>
      <c r="Y35" s="620"/>
      <c r="Z35" s="671">
        <v>4.9000000000000004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11050823</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-1055982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600144</v>
      </c>
      <c r="CS35" s="637"/>
      <c r="CT35" s="637"/>
      <c r="CU35" s="637"/>
      <c r="CV35" s="637"/>
      <c r="CW35" s="637"/>
      <c r="CX35" s="637"/>
      <c r="CY35" s="638"/>
      <c r="CZ35" s="621">
        <v>0.8</v>
      </c>
      <c r="DA35" s="639"/>
      <c r="DB35" s="639"/>
      <c r="DC35" s="640"/>
      <c r="DD35" s="624">
        <v>340188</v>
      </c>
      <c r="DE35" s="637"/>
      <c r="DF35" s="637"/>
      <c r="DG35" s="637"/>
      <c r="DH35" s="637"/>
      <c r="DI35" s="637"/>
      <c r="DJ35" s="637"/>
      <c r="DK35" s="638"/>
      <c r="DL35" s="624">
        <v>339915</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74128043</v>
      </c>
      <c r="S36" s="659"/>
      <c r="T36" s="659"/>
      <c r="U36" s="659"/>
      <c r="V36" s="659"/>
      <c r="W36" s="659"/>
      <c r="X36" s="659"/>
      <c r="Y36" s="662"/>
      <c r="Z36" s="663">
        <v>100</v>
      </c>
      <c r="AA36" s="663"/>
      <c r="AB36" s="663"/>
      <c r="AC36" s="663"/>
      <c r="AD36" s="664">
        <v>39766104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3626061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-1177584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13162550</v>
      </c>
      <c r="CS36" s="619"/>
      <c r="CT36" s="619"/>
      <c r="CU36" s="619"/>
      <c r="CV36" s="619"/>
      <c r="CW36" s="619"/>
      <c r="CX36" s="619"/>
      <c r="CY36" s="620"/>
      <c r="CZ36" s="621">
        <v>18</v>
      </c>
      <c r="DA36" s="639"/>
      <c r="DB36" s="639"/>
      <c r="DC36" s="640"/>
      <c r="DD36" s="624">
        <v>12080374</v>
      </c>
      <c r="DE36" s="619"/>
      <c r="DF36" s="619"/>
      <c r="DG36" s="619"/>
      <c r="DH36" s="619"/>
      <c r="DI36" s="619"/>
      <c r="DJ36" s="619"/>
      <c r="DK36" s="620"/>
      <c r="DL36" s="624">
        <v>8998325</v>
      </c>
      <c r="DM36" s="619"/>
      <c r="DN36" s="619"/>
      <c r="DO36" s="619"/>
      <c r="DP36" s="619"/>
      <c r="DQ36" s="619"/>
      <c r="DR36" s="619"/>
      <c r="DS36" s="619"/>
      <c r="DT36" s="619"/>
      <c r="DU36" s="619"/>
      <c r="DV36" s="620"/>
      <c r="DW36" s="641">
        <v>20.7</v>
      </c>
      <c r="DX36" s="642"/>
      <c r="DY36" s="642"/>
      <c r="DZ36" s="642"/>
      <c r="EA36" s="642"/>
      <c r="EB36" s="642"/>
      <c r="EC36" s="643"/>
    </row>
    <row r="37" spans="2:133" ht="11.25" customHeight="1">
      <c r="AQ37" s="644" t="s">
        <v>312</v>
      </c>
      <c r="AR37" s="645"/>
      <c r="AS37" s="645"/>
      <c r="AT37" s="645"/>
      <c r="AU37" s="645"/>
      <c r="AV37" s="645"/>
      <c r="AW37" s="645"/>
      <c r="AX37" s="645"/>
      <c r="AY37" s="646"/>
      <c r="AZ37" s="618">
        <v>1608178</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30706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4854043</v>
      </c>
      <c r="CS37" s="637"/>
      <c r="CT37" s="637"/>
      <c r="CU37" s="637"/>
      <c r="CV37" s="637"/>
      <c r="CW37" s="637"/>
      <c r="CX37" s="637"/>
      <c r="CY37" s="638"/>
      <c r="CZ37" s="621">
        <v>6.6</v>
      </c>
      <c r="DA37" s="639"/>
      <c r="DB37" s="639"/>
      <c r="DC37" s="640"/>
      <c r="DD37" s="624">
        <v>4467601</v>
      </c>
      <c r="DE37" s="637"/>
      <c r="DF37" s="637"/>
      <c r="DG37" s="637"/>
      <c r="DH37" s="637"/>
      <c r="DI37" s="637"/>
      <c r="DJ37" s="637"/>
      <c r="DK37" s="638"/>
      <c r="DL37" s="624">
        <v>3815563</v>
      </c>
      <c r="DM37" s="637"/>
      <c r="DN37" s="637"/>
      <c r="DO37" s="637"/>
      <c r="DP37" s="637"/>
      <c r="DQ37" s="637"/>
      <c r="DR37" s="637"/>
      <c r="DS37" s="637"/>
      <c r="DT37" s="637"/>
      <c r="DU37" s="637"/>
      <c r="DV37" s="638"/>
      <c r="DW37" s="641">
        <v>8.8000000000000007</v>
      </c>
      <c r="DX37" s="642"/>
      <c r="DY37" s="642"/>
      <c r="DZ37" s="642"/>
      <c r="EA37" s="642"/>
      <c r="EB37" s="642"/>
      <c r="EC37" s="643"/>
    </row>
    <row r="38" spans="2:133" ht="11.25" customHeight="1">
      <c r="AQ38" s="644" t="s">
        <v>315</v>
      </c>
      <c r="AR38" s="645"/>
      <c r="AS38" s="645"/>
      <c r="AT38" s="645"/>
      <c r="AU38" s="645"/>
      <c r="AV38" s="645"/>
      <c r="AW38" s="645"/>
      <c r="AX38" s="645"/>
      <c r="AY38" s="646"/>
      <c r="AZ38" s="618">
        <v>80400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50009</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5716997</v>
      </c>
      <c r="CS38" s="619"/>
      <c r="CT38" s="619"/>
      <c r="CU38" s="619"/>
      <c r="CV38" s="619"/>
      <c r="CW38" s="619"/>
      <c r="CX38" s="619"/>
      <c r="CY38" s="620"/>
      <c r="CZ38" s="621">
        <v>7.8</v>
      </c>
      <c r="DA38" s="639"/>
      <c r="DB38" s="639"/>
      <c r="DC38" s="640"/>
      <c r="DD38" s="624">
        <v>4354347</v>
      </c>
      <c r="DE38" s="619"/>
      <c r="DF38" s="619"/>
      <c r="DG38" s="619"/>
      <c r="DH38" s="619"/>
      <c r="DI38" s="619"/>
      <c r="DJ38" s="619"/>
      <c r="DK38" s="620"/>
      <c r="DL38" s="624">
        <v>4045715</v>
      </c>
      <c r="DM38" s="619"/>
      <c r="DN38" s="619"/>
      <c r="DO38" s="619"/>
      <c r="DP38" s="619"/>
      <c r="DQ38" s="619"/>
      <c r="DR38" s="619"/>
      <c r="DS38" s="619"/>
      <c r="DT38" s="619"/>
      <c r="DU38" s="619"/>
      <c r="DV38" s="620"/>
      <c r="DW38" s="641">
        <v>9.3000000000000007</v>
      </c>
      <c r="DX38" s="642"/>
      <c r="DY38" s="642"/>
      <c r="DZ38" s="642"/>
      <c r="EA38" s="642"/>
      <c r="EB38" s="642"/>
      <c r="EC38" s="643"/>
    </row>
    <row r="39" spans="2:133" ht="11.25" customHeight="1">
      <c r="AQ39" s="644" t="s">
        <v>318</v>
      </c>
      <c r="AR39" s="645"/>
      <c r="AS39" s="645"/>
      <c r="AT39" s="645"/>
      <c r="AU39" s="645"/>
      <c r="AV39" s="645"/>
      <c r="AW39" s="645"/>
      <c r="AX39" s="645"/>
      <c r="AY39" s="646"/>
      <c r="AZ39" s="618">
        <v>74860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74634</v>
      </c>
      <c r="CS39" s="637"/>
      <c r="CT39" s="637"/>
      <c r="CU39" s="637"/>
      <c r="CV39" s="637"/>
      <c r="CW39" s="637"/>
      <c r="CX39" s="637"/>
      <c r="CY39" s="638"/>
      <c r="CZ39" s="621">
        <v>0.1</v>
      </c>
      <c r="DA39" s="639"/>
      <c r="DB39" s="639"/>
      <c r="DC39" s="640"/>
      <c r="DD39" s="624">
        <v>50000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2173403</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995676</v>
      </c>
      <c r="CS40" s="619"/>
      <c r="CT40" s="619"/>
      <c r="CU40" s="619"/>
      <c r="CV40" s="619"/>
      <c r="CW40" s="619"/>
      <c r="CX40" s="619"/>
      <c r="CY40" s="620"/>
      <c r="CZ40" s="621">
        <v>1.4</v>
      </c>
      <c r="DA40" s="639"/>
      <c r="DB40" s="639"/>
      <c r="DC40" s="640"/>
      <c r="DD40" s="624">
        <v>23223</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3487921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9530061</v>
      </c>
      <c r="CS42" s="619"/>
      <c r="CT42" s="619"/>
      <c r="CU42" s="619"/>
      <c r="CV42" s="619"/>
      <c r="CW42" s="619"/>
      <c r="CX42" s="619"/>
      <c r="CY42" s="620"/>
      <c r="CZ42" s="621">
        <v>13</v>
      </c>
      <c r="DA42" s="622"/>
      <c r="DB42" s="622"/>
      <c r="DC42" s="623"/>
      <c r="DD42" s="624">
        <v>2429575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103413</v>
      </c>
      <c r="CS43" s="637"/>
      <c r="CT43" s="637"/>
      <c r="CU43" s="637"/>
      <c r="CV43" s="637"/>
      <c r="CW43" s="637"/>
      <c r="CX43" s="637"/>
      <c r="CY43" s="638"/>
      <c r="CZ43" s="621">
        <v>0.1</v>
      </c>
      <c r="DA43" s="639"/>
      <c r="DB43" s="639"/>
      <c r="DC43" s="640"/>
      <c r="DD43" s="624">
        <v>93413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9527912</v>
      </c>
      <c r="CS44" s="619"/>
      <c r="CT44" s="619"/>
      <c r="CU44" s="619"/>
      <c r="CV44" s="619"/>
      <c r="CW44" s="619"/>
      <c r="CX44" s="619"/>
      <c r="CY44" s="620"/>
      <c r="CZ44" s="621">
        <v>13</v>
      </c>
      <c r="DA44" s="622"/>
      <c r="DB44" s="622"/>
      <c r="DC44" s="623"/>
      <c r="DD44" s="624">
        <v>2429575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4625284</v>
      </c>
      <c r="CS45" s="637"/>
      <c r="CT45" s="637"/>
      <c r="CU45" s="637"/>
      <c r="CV45" s="637"/>
      <c r="CW45" s="637"/>
      <c r="CX45" s="637"/>
      <c r="CY45" s="638"/>
      <c r="CZ45" s="621">
        <v>6.3</v>
      </c>
      <c r="DA45" s="639"/>
      <c r="DB45" s="639"/>
      <c r="DC45" s="640"/>
      <c r="DD45" s="624">
        <v>307254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4731086</v>
      </c>
      <c r="CS46" s="619"/>
      <c r="CT46" s="619"/>
      <c r="CU46" s="619"/>
      <c r="CV46" s="619"/>
      <c r="CW46" s="619"/>
      <c r="CX46" s="619"/>
      <c r="CY46" s="620"/>
      <c r="CZ46" s="621">
        <v>6.5</v>
      </c>
      <c r="DA46" s="622"/>
      <c r="DB46" s="622"/>
      <c r="DC46" s="623"/>
      <c r="DD46" s="624">
        <v>2108204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2149</v>
      </c>
      <c r="CS47" s="637"/>
      <c r="CT47" s="637"/>
      <c r="CU47" s="637"/>
      <c r="CV47" s="637"/>
      <c r="CW47" s="637"/>
      <c r="CX47" s="637"/>
      <c r="CY47" s="638"/>
      <c r="CZ47" s="621">
        <v>0</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73119002</v>
      </c>
      <c r="CS49" s="603"/>
      <c r="CT49" s="603"/>
      <c r="CU49" s="603"/>
      <c r="CV49" s="603"/>
      <c r="CW49" s="603"/>
      <c r="CX49" s="603"/>
      <c r="CY49" s="604"/>
      <c r="CZ49" s="605">
        <v>100</v>
      </c>
      <c r="DA49" s="606"/>
      <c r="DB49" s="606"/>
      <c r="DC49" s="607"/>
      <c r="DD49" s="608">
        <v>46319083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5" t="s">
        <v>340</v>
      </c>
      <c r="DK2" s="1136"/>
      <c r="DL2" s="1136"/>
      <c r="DM2" s="1136"/>
      <c r="DN2" s="1136"/>
      <c r="DO2" s="1137"/>
      <c r="DP2" s="200"/>
      <c r="DQ2" s="1135" t="s">
        <v>341</v>
      </c>
      <c r="DR2" s="1136"/>
      <c r="DS2" s="1136"/>
      <c r="DT2" s="1136"/>
      <c r="DU2" s="1136"/>
      <c r="DV2" s="1136"/>
      <c r="DW2" s="1136"/>
      <c r="DX2" s="1136"/>
      <c r="DY2" s="1136"/>
      <c r="DZ2" s="11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8"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5" t="s">
        <v>361</v>
      </c>
      <c r="C7" s="1076"/>
      <c r="D7" s="1076"/>
      <c r="E7" s="1076"/>
      <c r="F7" s="1076"/>
      <c r="G7" s="1076"/>
      <c r="H7" s="1076"/>
      <c r="I7" s="1076"/>
      <c r="J7" s="1076"/>
      <c r="K7" s="1076"/>
      <c r="L7" s="1076"/>
      <c r="M7" s="1076"/>
      <c r="N7" s="1076"/>
      <c r="O7" s="1076"/>
      <c r="P7" s="1077"/>
      <c r="Q7" s="1069">
        <v>74121</v>
      </c>
      <c r="R7" s="1070"/>
      <c r="S7" s="1070"/>
      <c r="T7" s="1070"/>
      <c r="U7" s="1070"/>
      <c r="V7" s="1070">
        <v>73027</v>
      </c>
      <c r="W7" s="1070"/>
      <c r="X7" s="1070"/>
      <c r="Y7" s="1070"/>
      <c r="Z7" s="1070"/>
      <c r="AA7" s="1130">
        <f>+Q7-V7</f>
        <v>1094</v>
      </c>
      <c r="AB7" s="1130"/>
      <c r="AC7" s="1130"/>
      <c r="AD7" s="1130"/>
      <c r="AE7" s="1131"/>
      <c r="AF7" s="1132">
        <v>877</v>
      </c>
      <c r="AG7" s="1133"/>
      <c r="AH7" s="1133"/>
      <c r="AI7" s="1133"/>
      <c r="AJ7" s="1134"/>
      <c r="AK7" s="1117">
        <v>392</v>
      </c>
      <c r="AL7" s="1118"/>
      <c r="AM7" s="1118"/>
      <c r="AN7" s="1118"/>
      <c r="AO7" s="1118"/>
      <c r="AP7" s="1118">
        <v>74924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544</v>
      </c>
      <c r="BT7" s="1122"/>
      <c r="BU7" s="1122"/>
      <c r="BV7" s="1122"/>
      <c r="BW7" s="1122"/>
      <c r="BX7" s="1122"/>
      <c r="BY7" s="1122"/>
      <c r="BZ7" s="1122"/>
      <c r="CA7" s="1122"/>
      <c r="CB7" s="1122"/>
      <c r="CC7" s="1122"/>
      <c r="CD7" s="1122"/>
      <c r="CE7" s="1122"/>
      <c r="CF7" s="1122"/>
      <c r="CG7" s="1123"/>
      <c r="CH7" s="1114">
        <v>0</v>
      </c>
      <c r="CI7" s="1115"/>
      <c r="CJ7" s="1115"/>
      <c r="CK7" s="1115"/>
      <c r="CL7" s="1116"/>
      <c r="CM7" s="1114">
        <v>40</v>
      </c>
      <c r="CN7" s="1115"/>
      <c r="CO7" s="1115"/>
      <c r="CP7" s="1115"/>
      <c r="CQ7" s="1116"/>
      <c r="CR7" s="1114">
        <v>4</v>
      </c>
      <c r="CS7" s="1115"/>
      <c r="CT7" s="1115"/>
      <c r="CU7" s="1115"/>
      <c r="CV7" s="1116"/>
      <c r="CW7" s="1114">
        <v>5</v>
      </c>
      <c r="CX7" s="1115"/>
      <c r="CY7" s="1115"/>
      <c r="CZ7" s="1115"/>
      <c r="DA7" s="1116"/>
      <c r="DB7" s="1114" t="s">
        <v>550</v>
      </c>
      <c r="DC7" s="1115"/>
      <c r="DD7" s="1115"/>
      <c r="DE7" s="1115"/>
      <c r="DF7" s="1116"/>
      <c r="DG7" s="1114" t="s">
        <v>550</v>
      </c>
      <c r="DH7" s="1115"/>
      <c r="DI7" s="1115"/>
      <c r="DJ7" s="1115"/>
      <c r="DK7" s="1116"/>
      <c r="DL7" s="1114" t="s">
        <v>550</v>
      </c>
      <c r="DM7" s="1115"/>
      <c r="DN7" s="1115"/>
      <c r="DO7" s="1115"/>
      <c r="DP7" s="1116"/>
      <c r="DQ7" s="1114" t="s">
        <v>550</v>
      </c>
      <c r="DR7" s="1115"/>
      <c r="DS7" s="1115"/>
      <c r="DT7" s="1115"/>
      <c r="DU7" s="1116"/>
      <c r="DV7" s="1140"/>
      <c r="DW7" s="1141"/>
      <c r="DX7" s="1141"/>
      <c r="DY7" s="1141"/>
      <c r="DZ7" s="1142"/>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7</v>
      </c>
      <c r="R8" s="1070"/>
      <c r="S8" s="1070"/>
      <c r="T8" s="1070"/>
      <c r="U8" s="1070"/>
      <c r="V8" s="1070">
        <v>92</v>
      </c>
      <c r="W8" s="1070"/>
      <c r="X8" s="1070"/>
      <c r="Y8" s="1070"/>
      <c r="Z8" s="1070"/>
      <c r="AA8" s="1070">
        <f>+Q8-V8</f>
        <v>-85</v>
      </c>
      <c r="AB8" s="1070"/>
      <c r="AC8" s="1070"/>
      <c r="AD8" s="1070"/>
      <c r="AE8" s="1071"/>
      <c r="AF8" s="1045" t="s">
        <v>108</v>
      </c>
      <c r="AG8" s="1046"/>
      <c r="AH8" s="1046"/>
      <c r="AI8" s="1046"/>
      <c r="AJ8" s="1047"/>
      <c r="AK8" s="1112">
        <v>7</v>
      </c>
      <c r="AL8" s="1113"/>
      <c r="AM8" s="1113"/>
      <c r="AN8" s="1113"/>
      <c r="AO8" s="1113"/>
      <c r="AP8" s="1113">
        <v>417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-2</v>
      </c>
      <c r="CI8" s="1016"/>
      <c r="CJ8" s="1016"/>
      <c r="CK8" s="1016"/>
      <c r="CL8" s="1017"/>
      <c r="CM8" s="1015">
        <v>197</v>
      </c>
      <c r="CN8" s="1016"/>
      <c r="CO8" s="1016"/>
      <c r="CP8" s="1016"/>
      <c r="CQ8" s="1017"/>
      <c r="CR8" s="1015">
        <v>149</v>
      </c>
      <c r="CS8" s="1016"/>
      <c r="CT8" s="1016"/>
      <c r="CU8" s="1016"/>
      <c r="CV8" s="1017"/>
      <c r="CW8" s="1015">
        <v>41</v>
      </c>
      <c r="CX8" s="1016"/>
      <c r="CY8" s="1016"/>
      <c r="CZ8" s="1016"/>
      <c r="DA8" s="1017"/>
      <c r="DB8" s="1015" t="s">
        <v>550</v>
      </c>
      <c r="DC8" s="1016"/>
      <c r="DD8" s="1016"/>
      <c r="DE8" s="1016"/>
      <c r="DF8" s="1017"/>
      <c r="DG8" s="1015" t="s">
        <v>550</v>
      </c>
      <c r="DH8" s="1016"/>
      <c r="DI8" s="1016"/>
      <c r="DJ8" s="1016"/>
      <c r="DK8" s="1017"/>
      <c r="DL8" s="1015" t="s">
        <v>550</v>
      </c>
      <c r="DM8" s="1016"/>
      <c r="DN8" s="1016"/>
      <c r="DO8" s="1016"/>
      <c r="DP8" s="1017"/>
      <c r="DQ8" s="1015" t="s">
        <v>550</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0</v>
      </c>
      <c r="R9" s="1070"/>
      <c r="S9" s="1070"/>
      <c r="T9" s="1070"/>
      <c r="U9" s="1070"/>
      <c r="V9" s="1070">
        <v>0</v>
      </c>
      <c r="W9" s="1070"/>
      <c r="X9" s="1070"/>
      <c r="Y9" s="1070"/>
      <c r="Z9" s="1070"/>
      <c r="AA9" s="1070" t="s">
        <v>550</v>
      </c>
      <c r="AB9" s="1070"/>
      <c r="AC9" s="1070"/>
      <c r="AD9" s="1070"/>
      <c r="AE9" s="1071"/>
      <c r="AF9" s="1045" t="s">
        <v>108</v>
      </c>
      <c r="AG9" s="1046"/>
      <c r="AH9" s="1046"/>
      <c r="AI9" s="1046"/>
      <c r="AJ9" s="1047"/>
      <c r="AK9" s="1112" t="s">
        <v>550</v>
      </c>
      <c r="AL9" s="1113"/>
      <c r="AM9" s="1113"/>
      <c r="AN9" s="1113"/>
      <c r="AO9" s="1113"/>
      <c r="AP9" s="1113" t="s">
        <v>550</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546</v>
      </c>
      <c r="BT9" s="1041"/>
      <c r="BU9" s="1041"/>
      <c r="BV9" s="1041"/>
      <c r="BW9" s="1041"/>
      <c r="BX9" s="1041"/>
      <c r="BY9" s="1041"/>
      <c r="BZ9" s="1041"/>
      <c r="CA9" s="1041"/>
      <c r="CB9" s="1041"/>
      <c r="CC9" s="1041"/>
      <c r="CD9" s="1041"/>
      <c r="CE9" s="1041"/>
      <c r="CF9" s="1041"/>
      <c r="CG9" s="1042"/>
      <c r="CH9" s="1015">
        <v>-3</v>
      </c>
      <c r="CI9" s="1016"/>
      <c r="CJ9" s="1016"/>
      <c r="CK9" s="1016"/>
      <c r="CL9" s="1017"/>
      <c r="CM9" s="1015">
        <v>73</v>
      </c>
      <c r="CN9" s="1016"/>
      <c r="CO9" s="1016"/>
      <c r="CP9" s="1016"/>
      <c r="CQ9" s="1017"/>
      <c r="CR9" s="1015">
        <v>40</v>
      </c>
      <c r="CS9" s="1016"/>
      <c r="CT9" s="1016"/>
      <c r="CU9" s="1016"/>
      <c r="CV9" s="1017"/>
      <c r="CW9" s="1015">
        <v>10</v>
      </c>
      <c r="CX9" s="1016"/>
      <c r="CY9" s="1016"/>
      <c r="CZ9" s="1016"/>
      <c r="DA9" s="1017"/>
      <c r="DB9" s="1015" t="s">
        <v>550</v>
      </c>
      <c r="DC9" s="1016"/>
      <c r="DD9" s="1016"/>
      <c r="DE9" s="1016"/>
      <c r="DF9" s="1017"/>
      <c r="DG9" s="1015" t="s">
        <v>550</v>
      </c>
      <c r="DH9" s="1016"/>
      <c r="DI9" s="1016"/>
      <c r="DJ9" s="1016"/>
      <c r="DK9" s="1017"/>
      <c r="DL9" s="1015" t="s">
        <v>550</v>
      </c>
      <c r="DM9" s="1016"/>
      <c r="DN9" s="1016"/>
      <c r="DO9" s="1016"/>
      <c r="DP9" s="1017"/>
      <c r="DQ9" s="1015" t="s">
        <v>550</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547</v>
      </c>
      <c r="BT10" s="1041"/>
      <c r="BU10" s="1041"/>
      <c r="BV10" s="1041"/>
      <c r="BW10" s="1041"/>
      <c r="BX10" s="1041"/>
      <c r="BY10" s="1041"/>
      <c r="BZ10" s="1041"/>
      <c r="CA10" s="1041"/>
      <c r="CB10" s="1041"/>
      <c r="CC10" s="1041"/>
      <c r="CD10" s="1041"/>
      <c r="CE10" s="1041"/>
      <c r="CF10" s="1041"/>
      <c r="CG10" s="1042"/>
      <c r="CH10" s="1015">
        <v>-3</v>
      </c>
      <c r="CI10" s="1016"/>
      <c r="CJ10" s="1016"/>
      <c r="CK10" s="1016"/>
      <c r="CL10" s="1017"/>
      <c r="CM10" s="1015">
        <v>171</v>
      </c>
      <c r="CN10" s="1016"/>
      <c r="CO10" s="1016"/>
      <c r="CP10" s="1016"/>
      <c r="CQ10" s="1017"/>
      <c r="CR10" s="1015">
        <v>50</v>
      </c>
      <c r="CS10" s="1016"/>
      <c r="CT10" s="1016"/>
      <c r="CU10" s="1016"/>
      <c r="CV10" s="1017"/>
      <c r="CW10" s="1015" t="s">
        <v>571</v>
      </c>
      <c r="CX10" s="1016"/>
      <c r="CY10" s="1016"/>
      <c r="CZ10" s="1016"/>
      <c r="DA10" s="1017"/>
      <c r="DB10" s="1015" t="s">
        <v>550</v>
      </c>
      <c r="DC10" s="1016"/>
      <c r="DD10" s="1016"/>
      <c r="DE10" s="1016"/>
      <c r="DF10" s="1017"/>
      <c r="DG10" s="1015" t="s">
        <v>550</v>
      </c>
      <c r="DH10" s="1016"/>
      <c r="DI10" s="1016"/>
      <c r="DJ10" s="1016"/>
      <c r="DK10" s="1017"/>
      <c r="DL10" s="1015" t="s">
        <v>550</v>
      </c>
      <c r="DM10" s="1016"/>
      <c r="DN10" s="1016"/>
      <c r="DO10" s="1016"/>
      <c r="DP10" s="1017"/>
      <c r="DQ10" s="1015" t="s">
        <v>550</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548</v>
      </c>
      <c r="BS11" s="1040" t="s">
        <v>549</v>
      </c>
      <c r="BT11" s="1041"/>
      <c r="BU11" s="1041"/>
      <c r="BV11" s="1041"/>
      <c r="BW11" s="1041"/>
      <c r="BX11" s="1041"/>
      <c r="BY11" s="1041"/>
      <c r="BZ11" s="1041"/>
      <c r="CA11" s="1041"/>
      <c r="CB11" s="1041"/>
      <c r="CC11" s="1041"/>
      <c r="CD11" s="1041"/>
      <c r="CE11" s="1041"/>
      <c r="CF11" s="1041"/>
      <c r="CG11" s="1042"/>
      <c r="CH11" s="1015">
        <v>0</v>
      </c>
      <c r="CI11" s="1016"/>
      <c r="CJ11" s="1016"/>
      <c r="CK11" s="1016"/>
      <c r="CL11" s="1017"/>
      <c r="CM11" s="1015">
        <v>75</v>
      </c>
      <c r="CN11" s="1016"/>
      <c r="CO11" s="1016"/>
      <c r="CP11" s="1016"/>
      <c r="CQ11" s="1017"/>
      <c r="CR11" s="1015">
        <v>5</v>
      </c>
      <c r="CS11" s="1016"/>
      <c r="CT11" s="1016"/>
      <c r="CU11" s="1016"/>
      <c r="CV11" s="1017"/>
      <c r="CW11" s="1015">
        <v>0</v>
      </c>
      <c r="CX11" s="1016"/>
      <c r="CY11" s="1016"/>
      <c r="CZ11" s="1016"/>
      <c r="DA11" s="1017"/>
      <c r="DB11" s="1015" t="s">
        <v>550</v>
      </c>
      <c r="DC11" s="1016"/>
      <c r="DD11" s="1016"/>
      <c r="DE11" s="1016"/>
      <c r="DF11" s="1017"/>
      <c r="DG11" s="1015" t="s">
        <v>550</v>
      </c>
      <c r="DH11" s="1016"/>
      <c r="DI11" s="1016"/>
      <c r="DJ11" s="1016"/>
      <c r="DK11" s="1017"/>
      <c r="DL11" s="1015" t="s">
        <v>550</v>
      </c>
      <c r="DM11" s="1016"/>
      <c r="DN11" s="1016"/>
      <c r="DO11" s="1016"/>
      <c r="DP11" s="1017"/>
      <c r="DQ11" s="1015" t="s">
        <v>550</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570</v>
      </c>
      <c r="BT12" s="1041"/>
      <c r="BU12" s="1041"/>
      <c r="BV12" s="1041"/>
      <c r="BW12" s="1041"/>
      <c r="BX12" s="1041"/>
      <c r="BY12" s="1041"/>
      <c r="BZ12" s="1041"/>
      <c r="CA12" s="1041"/>
      <c r="CB12" s="1041"/>
      <c r="CC12" s="1041"/>
      <c r="CD12" s="1041"/>
      <c r="CE12" s="1041"/>
      <c r="CF12" s="1041"/>
      <c r="CG12" s="1042"/>
      <c r="CH12" s="1015">
        <v>9</v>
      </c>
      <c r="CI12" s="1016"/>
      <c r="CJ12" s="1016"/>
      <c r="CK12" s="1016"/>
      <c r="CL12" s="1017"/>
      <c r="CM12" s="1015">
        <v>810</v>
      </c>
      <c r="CN12" s="1016"/>
      <c r="CO12" s="1016"/>
      <c r="CP12" s="1016"/>
      <c r="CQ12" s="1017"/>
      <c r="CR12" s="1015">
        <v>10</v>
      </c>
      <c r="CS12" s="1016"/>
      <c r="CT12" s="1016"/>
      <c r="CU12" s="1016"/>
      <c r="CV12" s="1017"/>
      <c r="CW12" s="1015">
        <v>3</v>
      </c>
      <c r="CX12" s="1016"/>
      <c r="CY12" s="1016"/>
      <c r="CZ12" s="1016"/>
      <c r="DA12" s="1017"/>
      <c r="DB12" s="1015" t="s">
        <v>550</v>
      </c>
      <c r="DC12" s="1016"/>
      <c r="DD12" s="1016"/>
      <c r="DE12" s="1016"/>
      <c r="DF12" s="1017"/>
      <c r="DG12" s="1015" t="s">
        <v>550</v>
      </c>
      <c r="DH12" s="1016"/>
      <c r="DI12" s="1016"/>
      <c r="DJ12" s="1016"/>
      <c r="DK12" s="1017"/>
      <c r="DL12" s="1015" t="s">
        <v>550</v>
      </c>
      <c r="DM12" s="1016"/>
      <c r="DN12" s="1016"/>
      <c r="DO12" s="1016"/>
      <c r="DP12" s="1017"/>
      <c r="DQ12" s="1015" t="s">
        <v>550</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364</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f>+Q7+Q8</f>
        <v>74128</v>
      </c>
      <c r="R23" s="1095"/>
      <c r="S23" s="1095"/>
      <c r="T23" s="1095"/>
      <c r="U23" s="1095"/>
      <c r="V23" s="1095">
        <f>+V7+V8</f>
        <v>73119</v>
      </c>
      <c r="W23" s="1095"/>
      <c r="X23" s="1095"/>
      <c r="Y23" s="1095"/>
      <c r="Z23" s="1095"/>
      <c r="AA23" s="1095">
        <f>+AA7+AA8</f>
        <v>1009</v>
      </c>
      <c r="AB23" s="1095"/>
      <c r="AC23" s="1095"/>
      <c r="AD23" s="1095"/>
      <c r="AE23" s="1096"/>
      <c r="AF23" s="1097">
        <v>877</v>
      </c>
      <c r="AG23" s="1095"/>
      <c r="AH23" s="1095"/>
      <c r="AI23" s="1095"/>
      <c r="AJ23" s="1098"/>
      <c r="AK23" s="1099"/>
      <c r="AL23" s="1100"/>
      <c r="AM23" s="1100"/>
      <c r="AN23" s="1100"/>
      <c r="AO23" s="1100"/>
      <c r="AP23" s="1095">
        <f>+AP7+AP8</f>
        <v>75341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5" t="s">
        <v>377</v>
      </c>
      <c r="C28" s="1076"/>
      <c r="D28" s="1076"/>
      <c r="E28" s="1076"/>
      <c r="F28" s="1076"/>
      <c r="G28" s="1076"/>
      <c r="H28" s="1076"/>
      <c r="I28" s="1076"/>
      <c r="J28" s="1076"/>
      <c r="K28" s="1076"/>
      <c r="L28" s="1076"/>
      <c r="M28" s="1076"/>
      <c r="N28" s="1076"/>
      <c r="O28" s="1076"/>
      <c r="P28" s="1077"/>
      <c r="Q28" s="1078">
        <v>24525</v>
      </c>
      <c r="R28" s="1079"/>
      <c r="S28" s="1079"/>
      <c r="T28" s="1079"/>
      <c r="U28" s="1079"/>
      <c r="V28" s="1079">
        <v>25581</v>
      </c>
      <c r="W28" s="1079"/>
      <c r="X28" s="1079"/>
      <c r="Y28" s="1079"/>
      <c r="Z28" s="1079"/>
      <c r="AA28" s="1079">
        <f t="shared" ref="AA28:AA36" si="0">+Q28-V28</f>
        <v>-1056</v>
      </c>
      <c r="AB28" s="1079"/>
      <c r="AC28" s="1079"/>
      <c r="AD28" s="1079"/>
      <c r="AE28" s="1080"/>
      <c r="AF28" s="1081">
        <v>-1056</v>
      </c>
      <c r="AG28" s="1079"/>
      <c r="AH28" s="1079"/>
      <c r="AI28" s="1079"/>
      <c r="AJ28" s="1082"/>
      <c r="AK28" s="1083">
        <v>2174</v>
      </c>
      <c r="AL28" s="1084"/>
      <c r="AM28" s="1084"/>
      <c r="AN28" s="1084"/>
      <c r="AO28" s="1084"/>
      <c r="AP28" s="1084">
        <v>101</v>
      </c>
      <c r="AQ28" s="1084"/>
      <c r="AR28" s="1084"/>
      <c r="AS28" s="1084"/>
      <c r="AT28" s="1084"/>
      <c r="AU28" s="1072" t="s">
        <v>550</v>
      </c>
      <c r="AV28" s="1072"/>
      <c r="AW28" s="1072"/>
      <c r="AX28" s="1072"/>
      <c r="AY28" s="1072"/>
      <c r="AZ28" s="1072" t="s">
        <v>550</v>
      </c>
      <c r="BA28" s="1072"/>
      <c r="BB28" s="1072"/>
      <c r="BC28" s="1072"/>
      <c r="BD28" s="1072"/>
      <c r="BE28" s="1073"/>
      <c r="BF28" s="1073"/>
      <c r="BG28" s="1073"/>
      <c r="BH28" s="1073"/>
      <c r="BI28" s="1074"/>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378</v>
      </c>
      <c r="C29" s="1064"/>
      <c r="D29" s="1064"/>
      <c r="E29" s="1064"/>
      <c r="F29" s="1064"/>
      <c r="G29" s="1064"/>
      <c r="H29" s="1064"/>
      <c r="I29" s="1064"/>
      <c r="J29" s="1064"/>
      <c r="K29" s="1064"/>
      <c r="L29" s="1064"/>
      <c r="M29" s="1064"/>
      <c r="N29" s="1064"/>
      <c r="O29" s="1064"/>
      <c r="P29" s="1065"/>
      <c r="Q29" s="1069">
        <v>49</v>
      </c>
      <c r="R29" s="1070"/>
      <c r="S29" s="1070"/>
      <c r="T29" s="1070"/>
      <c r="U29" s="1070"/>
      <c r="V29" s="1070">
        <v>49</v>
      </c>
      <c r="W29" s="1070"/>
      <c r="X29" s="1070"/>
      <c r="Y29" s="1070"/>
      <c r="Z29" s="1070"/>
      <c r="AA29" s="1070">
        <f t="shared" si="0"/>
        <v>0</v>
      </c>
      <c r="AB29" s="1070"/>
      <c r="AC29" s="1070"/>
      <c r="AD29" s="1070"/>
      <c r="AE29" s="1071"/>
      <c r="AF29" s="1045" t="s">
        <v>108</v>
      </c>
      <c r="AG29" s="1046"/>
      <c r="AH29" s="1046"/>
      <c r="AI29" s="1046"/>
      <c r="AJ29" s="1047"/>
      <c r="AK29" s="1006">
        <v>10</v>
      </c>
      <c r="AL29" s="997"/>
      <c r="AM29" s="997"/>
      <c r="AN29" s="997"/>
      <c r="AO29" s="997"/>
      <c r="AP29" s="1068" t="s">
        <v>550</v>
      </c>
      <c r="AQ29" s="1068"/>
      <c r="AR29" s="1068"/>
      <c r="AS29" s="1068"/>
      <c r="AT29" s="1068"/>
      <c r="AU29" s="1068" t="s">
        <v>550</v>
      </c>
      <c r="AV29" s="1068"/>
      <c r="AW29" s="1068"/>
      <c r="AX29" s="1068"/>
      <c r="AY29" s="1068"/>
      <c r="AZ29" s="1068" t="s">
        <v>550</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379</v>
      </c>
      <c r="C30" s="1064"/>
      <c r="D30" s="1064"/>
      <c r="E30" s="1064"/>
      <c r="F30" s="1064"/>
      <c r="G30" s="1064"/>
      <c r="H30" s="1064"/>
      <c r="I30" s="1064"/>
      <c r="J30" s="1064"/>
      <c r="K30" s="1064"/>
      <c r="L30" s="1064"/>
      <c r="M30" s="1064"/>
      <c r="N30" s="1064"/>
      <c r="O30" s="1064"/>
      <c r="P30" s="1065"/>
      <c r="Q30" s="1069">
        <v>18520</v>
      </c>
      <c r="R30" s="1070"/>
      <c r="S30" s="1070"/>
      <c r="T30" s="1070"/>
      <c r="U30" s="1070"/>
      <c r="V30" s="1070">
        <v>18324</v>
      </c>
      <c r="W30" s="1070"/>
      <c r="X30" s="1070"/>
      <c r="Y30" s="1070"/>
      <c r="Z30" s="1070"/>
      <c r="AA30" s="1070">
        <f t="shared" si="0"/>
        <v>196</v>
      </c>
      <c r="AB30" s="1070"/>
      <c r="AC30" s="1070"/>
      <c r="AD30" s="1070"/>
      <c r="AE30" s="1071"/>
      <c r="AF30" s="1045">
        <v>196</v>
      </c>
      <c r="AG30" s="1046"/>
      <c r="AH30" s="1046"/>
      <c r="AI30" s="1046"/>
      <c r="AJ30" s="1047"/>
      <c r="AK30" s="1006">
        <v>2651</v>
      </c>
      <c r="AL30" s="997"/>
      <c r="AM30" s="997"/>
      <c r="AN30" s="997"/>
      <c r="AO30" s="997"/>
      <c r="AP30" s="1068" t="s">
        <v>550</v>
      </c>
      <c r="AQ30" s="1068"/>
      <c r="AR30" s="1068"/>
      <c r="AS30" s="1068"/>
      <c r="AT30" s="1068"/>
      <c r="AU30" s="1068" t="s">
        <v>550</v>
      </c>
      <c r="AV30" s="1068"/>
      <c r="AW30" s="1068"/>
      <c r="AX30" s="1068"/>
      <c r="AY30" s="1068"/>
      <c r="AZ30" s="1068" t="s">
        <v>550</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380</v>
      </c>
      <c r="C31" s="1064"/>
      <c r="D31" s="1064"/>
      <c r="E31" s="1064"/>
      <c r="F31" s="1064"/>
      <c r="G31" s="1064"/>
      <c r="H31" s="1064"/>
      <c r="I31" s="1064"/>
      <c r="J31" s="1064"/>
      <c r="K31" s="1064"/>
      <c r="L31" s="1064"/>
      <c r="M31" s="1064"/>
      <c r="N31" s="1064"/>
      <c r="O31" s="1064"/>
      <c r="P31" s="1065"/>
      <c r="Q31" s="1069">
        <v>2122</v>
      </c>
      <c r="R31" s="1070"/>
      <c r="S31" s="1070"/>
      <c r="T31" s="1070"/>
      <c r="U31" s="1070"/>
      <c r="V31" s="1070">
        <f>2120-1</f>
        <v>2119</v>
      </c>
      <c r="W31" s="1070"/>
      <c r="X31" s="1070"/>
      <c r="Y31" s="1070"/>
      <c r="Z31" s="1070"/>
      <c r="AA31" s="1070">
        <f t="shared" si="0"/>
        <v>3</v>
      </c>
      <c r="AB31" s="1070"/>
      <c r="AC31" s="1070"/>
      <c r="AD31" s="1070"/>
      <c r="AE31" s="1071"/>
      <c r="AF31" s="1045">
        <v>3</v>
      </c>
      <c r="AG31" s="1046"/>
      <c r="AH31" s="1046"/>
      <c r="AI31" s="1046"/>
      <c r="AJ31" s="1047"/>
      <c r="AK31" s="1006">
        <v>511</v>
      </c>
      <c r="AL31" s="997"/>
      <c r="AM31" s="997"/>
      <c r="AN31" s="997"/>
      <c r="AO31" s="997"/>
      <c r="AP31" s="1068" t="s">
        <v>550</v>
      </c>
      <c r="AQ31" s="1068"/>
      <c r="AR31" s="1068"/>
      <c r="AS31" s="1068"/>
      <c r="AT31" s="1068"/>
      <c r="AU31" s="1068" t="s">
        <v>550</v>
      </c>
      <c r="AV31" s="1068"/>
      <c r="AW31" s="1068"/>
      <c r="AX31" s="1068"/>
      <c r="AY31" s="1068"/>
      <c r="AZ31" s="1068" t="s">
        <v>550</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5748</v>
      </c>
      <c r="R32" s="1070"/>
      <c r="S32" s="1070"/>
      <c r="T32" s="1070"/>
      <c r="U32" s="1070"/>
      <c r="V32" s="1070">
        <v>4292</v>
      </c>
      <c r="W32" s="1070"/>
      <c r="X32" s="1070"/>
      <c r="Y32" s="1070"/>
      <c r="Z32" s="1070"/>
      <c r="AA32" s="1070">
        <f t="shared" si="0"/>
        <v>1456</v>
      </c>
      <c r="AB32" s="1070"/>
      <c r="AC32" s="1070"/>
      <c r="AD32" s="1070"/>
      <c r="AE32" s="1071"/>
      <c r="AF32" s="1045">
        <v>5390</v>
      </c>
      <c r="AG32" s="1046"/>
      <c r="AH32" s="1046"/>
      <c r="AI32" s="1046"/>
      <c r="AJ32" s="1047"/>
      <c r="AK32" s="1006">
        <v>67</v>
      </c>
      <c r="AL32" s="997"/>
      <c r="AM32" s="997"/>
      <c r="AN32" s="997"/>
      <c r="AO32" s="997"/>
      <c r="AP32" s="997">
        <v>4665</v>
      </c>
      <c r="AQ32" s="997"/>
      <c r="AR32" s="997"/>
      <c r="AS32" s="997"/>
      <c r="AT32" s="997"/>
      <c r="AU32" s="997">
        <v>424</v>
      </c>
      <c r="AV32" s="997"/>
      <c r="AW32" s="997"/>
      <c r="AX32" s="997"/>
      <c r="AY32" s="997"/>
      <c r="AZ32" s="1068" t="s">
        <v>550</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8949</v>
      </c>
      <c r="R33" s="1070"/>
      <c r="S33" s="1070"/>
      <c r="T33" s="1070"/>
      <c r="U33" s="1070"/>
      <c r="V33" s="1070">
        <v>9529</v>
      </c>
      <c r="W33" s="1070"/>
      <c r="X33" s="1070"/>
      <c r="Y33" s="1070"/>
      <c r="Z33" s="1070"/>
      <c r="AA33" s="1070">
        <f t="shared" si="0"/>
        <v>-580</v>
      </c>
      <c r="AB33" s="1070"/>
      <c r="AC33" s="1070"/>
      <c r="AD33" s="1070"/>
      <c r="AE33" s="1071"/>
      <c r="AF33" s="1045">
        <v>124</v>
      </c>
      <c r="AG33" s="1046"/>
      <c r="AH33" s="1046"/>
      <c r="AI33" s="1046"/>
      <c r="AJ33" s="1047"/>
      <c r="AK33" s="1006">
        <v>1608</v>
      </c>
      <c r="AL33" s="997"/>
      <c r="AM33" s="997"/>
      <c r="AN33" s="997"/>
      <c r="AO33" s="997"/>
      <c r="AP33" s="997">
        <v>9778</v>
      </c>
      <c r="AQ33" s="997"/>
      <c r="AR33" s="997"/>
      <c r="AS33" s="997"/>
      <c r="AT33" s="997"/>
      <c r="AU33" s="997">
        <v>6551</v>
      </c>
      <c r="AV33" s="997"/>
      <c r="AW33" s="997"/>
      <c r="AX33" s="997"/>
      <c r="AY33" s="997"/>
      <c r="AZ33" s="1068" t="s">
        <v>550</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300</v>
      </c>
      <c r="R34" s="1070"/>
      <c r="S34" s="1070"/>
      <c r="T34" s="1070"/>
      <c r="U34" s="1070"/>
      <c r="V34" s="1070">
        <v>298</v>
      </c>
      <c r="W34" s="1070"/>
      <c r="X34" s="1070"/>
      <c r="Y34" s="1070"/>
      <c r="Z34" s="1070"/>
      <c r="AA34" s="1070">
        <f t="shared" si="0"/>
        <v>2</v>
      </c>
      <c r="AB34" s="1070"/>
      <c r="AC34" s="1070"/>
      <c r="AD34" s="1070"/>
      <c r="AE34" s="1071"/>
      <c r="AF34" s="1045">
        <v>560</v>
      </c>
      <c r="AG34" s="1046"/>
      <c r="AH34" s="1046"/>
      <c r="AI34" s="1046"/>
      <c r="AJ34" s="1047"/>
      <c r="AK34" s="1006">
        <v>80</v>
      </c>
      <c r="AL34" s="997"/>
      <c r="AM34" s="997"/>
      <c r="AN34" s="997"/>
      <c r="AO34" s="997"/>
      <c r="AP34" s="997">
        <v>891</v>
      </c>
      <c r="AQ34" s="997"/>
      <c r="AR34" s="997"/>
      <c r="AS34" s="997"/>
      <c r="AT34" s="997"/>
      <c r="AU34" s="997">
        <v>459</v>
      </c>
      <c r="AV34" s="997"/>
      <c r="AW34" s="997"/>
      <c r="AX34" s="997"/>
      <c r="AY34" s="997"/>
      <c r="AZ34" s="1068" t="s">
        <v>550</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385</v>
      </c>
      <c r="C35" s="1064"/>
      <c r="D35" s="1064"/>
      <c r="E35" s="1064"/>
      <c r="F35" s="1064"/>
      <c r="G35" s="1064"/>
      <c r="H35" s="1064"/>
      <c r="I35" s="1064"/>
      <c r="J35" s="1064"/>
      <c r="K35" s="1064"/>
      <c r="L35" s="1064"/>
      <c r="M35" s="1064"/>
      <c r="N35" s="1064"/>
      <c r="O35" s="1064"/>
      <c r="P35" s="1065"/>
      <c r="Q35" s="1069">
        <v>7611</v>
      </c>
      <c r="R35" s="1070"/>
      <c r="S35" s="1070"/>
      <c r="T35" s="1070"/>
      <c r="U35" s="1070"/>
      <c r="V35" s="1070">
        <v>6333</v>
      </c>
      <c r="W35" s="1070"/>
      <c r="X35" s="1070"/>
      <c r="Y35" s="1070"/>
      <c r="Z35" s="1070"/>
      <c r="AA35" s="1070">
        <f t="shared" si="0"/>
        <v>1278</v>
      </c>
      <c r="AB35" s="1070"/>
      <c r="AC35" s="1070"/>
      <c r="AD35" s="1070"/>
      <c r="AE35" s="1071"/>
      <c r="AF35" s="1045">
        <v>1094</v>
      </c>
      <c r="AG35" s="1046"/>
      <c r="AH35" s="1046"/>
      <c r="AI35" s="1046"/>
      <c r="AJ35" s="1047"/>
      <c r="AK35" s="1006">
        <v>3623</v>
      </c>
      <c r="AL35" s="997"/>
      <c r="AM35" s="997"/>
      <c r="AN35" s="997"/>
      <c r="AO35" s="997"/>
      <c r="AP35" s="997">
        <v>54604</v>
      </c>
      <c r="AQ35" s="997"/>
      <c r="AR35" s="997"/>
      <c r="AS35" s="997"/>
      <c r="AT35" s="997"/>
      <c r="AU35" s="997">
        <v>34837</v>
      </c>
      <c r="AV35" s="997"/>
      <c r="AW35" s="997"/>
      <c r="AX35" s="997"/>
      <c r="AY35" s="997"/>
      <c r="AZ35" s="1068" t="s">
        <v>550</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386</v>
      </c>
      <c r="C36" s="1064"/>
      <c r="D36" s="1064"/>
      <c r="E36" s="1064"/>
      <c r="F36" s="1064"/>
      <c r="G36" s="1064"/>
      <c r="H36" s="1064"/>
      <c r="I36" s="1064"/>
      <c r="J36" s="1064"/>
      <c r="K36" s="1064"/>
      <c r="L36" s="1064"/>
      <c r="M36" s="1064"/>
      <c r="N36" s="1064"/>
      <c r="O36" s="1064"/>
      <c r="P36" s="1065"/>
      <c r="Q36" s="1069">
        <v>21</v>
      </c>
      <c r="R36" s="1070"/>
      <c r="S36" s="1070"/>
      <c r="T36" s="1070"/>
      <c r="U36" s="1070"/>
      <c r="V36" s="1070">
        <v>29</v>
      </c>
      <c r="W36" s="1070"/>
      <c r="X36" s="1070"/>
      <c r="Y36" s="1070"/>
      <c r="Z36" s="1070"/>
      <c r="AA36" s="1070">
        <f t="shared" si="0"/>
        <v>-8</v>
      </c>
      <c r="AB36" s="1070"/>
      <c r="AC36" s="1070"/>
      <c r="AD36" s="1070"/>
      <c r="AE36" s="1071"/>
      <c r="AF36" s="1045" t="s">
        <v>108</v>
      </c>
      <c r="AG36" s="1046"/>
      <c r="AH36" s="1046"/>
      <c r="AI36" s="1046"/>
      <c r="AJ36" s="1047"/>
      <c r="AK36" s="1006">
        <v>20</v>
      </c>
      <c r="AL36" s="997"/>
      <c r="AM36" s="997"/>
      <c r="AN36" s="997"/>
      <c r="AO36" s="997"/>
      <c r="AP36" s="997">
        <v>63</v>
      </c>
      <c r="AQ36" s="997"/>
      <c r="AR36" s="997"/>
      <c r="AS36" s="997"/>
      <c r="AT36" s="997"/>
      <c r="AU36" s="997">
        <v>61</v>
      </c>
      <c r="AV36" s="997"/>
      <c r="AW36" s="997"/>
      <c r="AX36" s="997"/>
      <c r="AY36" s="997"/>
      <c r="AZ36" s="1068" t="s">
        <v>550</v>
      </c>
      <c r="BA36" s="1068"/>
      <c r="BB36" s="1068"/>
      <c r="BC36" s="1068"/>
      <c r="BD36" s="1068"/>
      <c r="BE36" s="1058" t="s">
        <v>387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388</v>
      </c>
      <c r="C37" s="1064"/>
      <c r="D37" s="1064"/>
      <c r="E37" s="1064"/>
      <c r="F37" s="1064"/>
      <c r="G37" s="1064"/>
      <c r="H37" s="1064"/>
      <c r="I37" s="1064"/>
      <c r="J37" s="1064"/>
      <c r="K37" s="1064"/>
      <c r="L37" s="1064"/>
      <c r="M37" s="1064"/>
      <c r="N37" s="1064"/>
      <c r="O37" s="1064"/>
      <c r="P37" s="1065"/>
      <c r="Q37" s="1069">
        <v>58</v>
      </c>
      <c r="R37" s="1070"/>
      <c r="S37" s="1070"/>
      <c r="T37" s="1070"/>
      <c r="U37" s="1070"/>
      <c r="V37" s="1070">
        <v>58</v>
      </c>
      <c r="W37" s="1070"/>
      <c r="X37" s="1070"/>
      <c r="Y37" s="1070"/>
      <c r="Z37" s="1070"/>
      <c r="AA37" s="1070">
        <v>0</v>
      </c>
      <c r="AB37" s="1070"/>
      <c r="AC37" s="1070"/>
      <c r="AD37" s="1070"/>
      <c r="AE37" s="1071"/>
      <c r="AF37" s="1045" t="s">
        <v>108</v>
      </c>
      <c r="AG37" s="1046"/>
      <c r="AH37" s="1046"/>
      <c r="AI37" s="1046"/>
      <c r="AJ37" s="1047"/>
      <c r="AK37" s="1006">
        <v>58</v>
      </c>
      <c r="AL37" s="997"/>
      <c r="AM37" s="997"/>
      <c r="AN37" s="997"/>
      <c r="AO37" s="997"/>
      <c r="AP37" s="997">
        <v>118</v>
      </c>
      <c r="AQ37" s="997"/>
      <c r="AR37" s="997"/>
      <c r="AS37" s="997"/>
      <c r="AT37" s="997"/>
      <c r="AU37" s="997">
        <v>118</v>
      </c>
      <c r="AV37" s="997"/>
      <c r="AW37" s="997"/>
      <c r="AX37" s="997"/>
      <c r="AY37" s="997"/>
      <c r="AZ37" s="1068" t="s">
        <v>550</v>
      </c>
      <c r="BA37" s="1068"/>
      <c r="BB37" s="1068"/>
      <c r="BC37" s="1068"/>
      <c r="BD37" s="1068"/>
      <c r="BE37" s="1058" t="s">
        <v>387</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389</v>
      </c>
      <c r="C38" s="1064"/>
      <c r="D38" s="1064"/>
      <c r="E38" s="1064"/>
      <c r="F38" s="1064"/>
      <c r="G38" s="1064"/>
      <c r="H38" s="1064"/>
      <c r="I38" s="1064"/>
      <c r="J38" s="1064"/>
      <c r="K38" s="1064"/>
      <c r="L38" s="1064"/>
      <c r="M38" s="1064"/>
      <c r="N38" s="1064"/>
      <c r="O38" s="1064"/>
      <c r="P38" s="1065"/>
      <c r="Q38" s="1069">
        <v>30</v>
      </c>
      <c r="R38" s="1070"/>
      <c r="S38" s="1070"/>
      <c r="T38" s="1070"/>
      <c r="U38" s="1070"/>
      <c r="V38" s="1070">
        <v>30</v>
      </c>
      <c r="W38" s="1070"/>
      <c r="X38" s="1070"/>
      <c r="Y38" s="1070"/>
      <c r="Z38" s="1070"/>
      <c r="AA38" s="1070">
        <v>0</v>
      </c>
      <c r="AB38" s="1070"/>
      <c r="AC38" s="1070"/>
      <c r="AD38" s="1070"/>
      <c r="AE38" s="1071"/>
      <c r="AF38" s="1045" t="s">
        <v>108</v>
      </c>
      <c r="AG38" s="1046"/>
      <c r="AH38" s="1046"/>
      <c r="AI38" s="1046"/>
      <c r="AJ38" s="1047"/>
      <c r="AK38" s="1006">
        <v>24</v>
      </c>
      <c r="AL38" s="997"/>
      <c r="AM38" s="997"/>
      <c r="AN38" s="997"/>
      <c r="AO38" s="997"/>
      <c r="AP38" s="997">
        <v>162</v>
      </c>
      <c r="AQ38" s="997"/>
      <c r="AR38" s="997"/>
      <c r="AS38" s="997"/>
      <c r="AT38" s="997"/>
      <c r="AU38" s="997">
        <v>141</v>
      </c>
      <c r="AV38" s="997"/>
      <c r="AW38" s="997"/>
      <c r="AX38" s="997"/>
      <c r="AY38" s="997"/>
      <c r="AZ38" s="1068" t="s">
        <v>550</v>
      </c>
      <c r="BA38" s="1068"/>
      <c r="BB38" s="1068"/>
      <c r="BC38" s="1068"/>
      <c r="BD38" s="1068"/>
      <c r="BE38" s="1058" t="s">
        <v>387</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390</v>
      </c>
      <c r="C39" s="1064"/>
      <c r="D39" s="1064"/>
      <c r="E39" s="1064"/>
      <c r="F39" s="1064"/>
      <c r="G39" s="1064"/>
      <c r="H39" s="1064"/>
      <c r="I39" s="1064"/>
      <c r="J39" s="1064"/>
      <c r="K39" s="1064"/>
      <c r="L39" s="1064"/>
      <c r="M39" s="1064"/>
      <c r="N39" s="1064"/>
      <c r="O39" s="1064"/>
      <c r="P39" s="1065"/>
      <c r="Q39" s="1069">
        <v>50</v>
      </c>
      <c r="R39" s="1070"/>
      <c r="S39" s="1070"/>
      <c r="T39" s="1070"/>
      <c r="U39" s="1070"/>
      <c r="V39" s="1070">
        <v>50</v>
      </c>
      <c r="W39" s="1070"/>
      <c r="X39" s="1070"/>
      <c r="Y39" s="1070"/>
      <c r="Z39" s="1070"/>
      <c r="AA39" s="1070">
        <v>0</v>
      </c>
      <c r="AB39" s="1070"/>
      <c r="AC39" s="1070"/>
      <c r="AD39" s="1070"/>
      <c r="AE39" s="1071"/>
      <c r="AF39" s="1045" t="s">
        <v>108</v>
      </c>
      <c r="AG39" s="1046"/>
      <c r="AH39" s="1046"/>
      <c r="AI39" s="1046"/>
      <c r="AJ39" s="1047"/>
      <c r="AK39" s="1006">
        <v>24</v>
      </c>
      <c r="AL39" s="997"/>
      <c r="AM39" s="997"/>
      <c r="AN39" s="997"/>
      <c r="AO39" s="997"/>
      <c r="AP39" s="997">
        <v>83</v>
      </c>
      <c r="AQ39" s="997"/>
      <c r="AR39" s="997"/>
      <c r="AS39" s="997"/>
      <c r="AT39" s="997"/>
      <c r="AU39" s="997">
        <v>83</v>
      </c>
      <c r="AV39" s="997"/>
      <c r="AW39" s="997"/>
      <c r="AX39" s="997"/>
      <c r="AY39" s="997"/>
      <c r="AZ39" s="1068" t="s">
        <v>550</v>
      </c>
      <c r="BA39" s="1068"/>
      <c r="BB39" s="1068"/>
      <c r="BC39" s="1068"/>
      <c r="BD39" s="1068"/>
      <c r="BE39" s="1058" t="s">
        <v>387</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391</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392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6310</v>
      </c>
      <c r="AG63" s="985"/>
      <c r="AH63" s="985"/>
      <c r="AI63" s="985"/>
      <c r="AJ63" s="1056"/>
      <c r="AK63" s="1057"/>
      <c r="AL63" s="989"/>
      <c r="AM63" s="989"/>
      <c r="AN63" s="989"/>
      <c r="AO63" s="989"/>
      <c r="AP63" s="985">
        <v>70465</v>
      </c>
      <c r="AQ63" s="985"/>
      <c r="AR63" s="985"/>
      <c r="AS63" s="985"/>
      <c r="AT63" s="985"/>
      <c r="AU63" s="985">
        <v>42674</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394</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551</v>
      </c>
      <c r="C68" s="1012"/>
      <c r="D68" s="1012"/>
      <c r="E68" s="1012"/>
      <c r="F68" s="1012"/>
      <c r="G68" s="1012"/>
      <c r="H68" s="1012"/>
      <c r="I68" s="1012"/>
      <c r="J68" s="1012"/>
      <c r="K68" s="1012"/>
      <c r="L68" s="1012"/>
      <c r="M68" s="1012"/>
      <c r="N68" s="1012"/>
      <c r="O68" s="1012"/>
      <c r="P68" s="1013"/>
      <c r="Q68" s="1014">
        <v>52</v>
      </c>
      <c r="R68" s="1008"/>
      <c r="S68" s="1008"/>
      <c r="T68" s="1008"/>
      <c r="U68" s="1008"/>
      <c r="V68" s="1008">
        <v>49</v>
      </c>
      <c r="W68" s="1008"/>
      <c r="X68" s="1008"/>
      <c r="Y68" s="1008"/>
      <c r="Z68" s="1008"/>
      <c r="AA68" s="1008">
        <f>+Q68-V68</f>
        <v>3</v>
      </c>
      <c r="AB68" s="1008"/>
      <c r="AC68" s="1008"/>
      <c r="AD68" s="1008"/>
      <c r="AE68" s="1008"/>
      <c r="AF68" s="1008">
        <f>AA68</f>
        <v>3</v>
      </c>
      <c r="AG68" s="1008"/>
      <c r="AH68" s="1008"/>
      <c r="AI68" s="1008"/>
      <c r="AJ68" s="1008"/>
      <c r="AK68" s="1008" t="s">
        <v>550</v>
      </c>
      <c r="AL68" s="1008"/>
      <c r="AM68" s="1008"/>
      <c r="AN68" s="1008"/>
      <c r="AO68" s="1008"/>
      <c r="AP68" s="1008" t="s">
        <v>550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552</v>
      </c>
      <c r="C69" s="1001"/>
      <c r="D69" s="1001"/>
      <c r="E69" s="1001"/>
      <c r="F69" s="1001"/>
      <c r="G69" s="1001"/>
      <c r="H69" s="1001"/>
      <c r="I69" s="1001"/>
      <c r="J69" s="1001"/>
      <c r="K69" s="1001"/>
      <c r="L69" s="1001"/>
      <c r="M69" s="1001"/>
      <c r="N69" s="1001"/>
      <c r="O69" s="1001"/>
      <c r="P69" s="1002"/>
      <c r="Q69" s="1003">
        <v>4</v>
      </c>
      <c r="R69" s="997"/>
      <c r="S69" s="997"/>
      <c r="T69" s="997"/>
      <c r="U69" s="997"/>
      <c r="V69" s="997">
        <v>4</v>
      </c>
      <c r="W69" s="997"/>
      <c r="X69" s="997"/>
      <c r="Y69" s="997"/>
      <c r="Z69" s="997"/>
      <c r="AA69" s="997">
        <f>+Q69-V69</f>
        <v>0</v>
      </c>
      <c r="AB69" s="997"/>
      <c r="AC69" s="997"/>
      <c r="AD69" s="997"/>
      <c r="AE69" s="997"/>
      <c r="AF69" s="997">
        <f>AA69</f>
        <v>0</v>
      </c>
      <c r="AG69" s="997"/>
      <c r="AH69" s="997"/>
      <c r="AI69" s="997"/>
      <c r="AJ69" s="997"/>
      <c r="AK69" s="997" t="s">
        <v>550</v>
      </c>
      <c r="AL69" s="997"/>
      <c r="AM69" s="997"/>
      <c r="AN69" s="997"/>
      <c r="AO69" s="997"/>
      <c r="AP69" s="997" t="s">
        <v>550</v>
      </c>
      <c r="AQ69" s="997"/>
      <c r="AR69" s="997"/>
      <c r="AS69" s="997"/>
      <c r="AT69" s="997"/>
      <c r="AU69" s="997" t="s">
        <v>550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553</v>
      </c>
      <c r="C70" s="1001"/>
      <c r="D70" s="1001"/>
      <c r="E70" s="1001"/>
      <c r="F70" s="1001"/>
      <c r="G70" s="1001"/>
      <c r="H70" s="1001"/>
      <c r="I70" s="1001"/>
      <c r="J70" s="1001"/>
      <c r="K70" s="1001"/>
      <c r="L70" s="1001"/>
      <c r="M70" s="1001"/>
      <c r="N70" s="1001"/>
      <c r="O70" s="1001"/>
      <c r="P70" s="1002"/>
      <c r="Q70" s="1003">
        <v>3547</v>
      </c>
      <c r="R70" s="997"/>
      <c r="S70" s="997"/>
      <c r="T70" s="997"/>
      <c r="U70" s="997"/>
      <c r="V70" s="997">
        <v>3486</v>
      </c>
      <c r="W70" s="997"/>
      <c r="X70" s="997"/>
      <c r="Y70" s="997"/>
      <c r="Z70" s="997"/>
      <c r="AA70" s="997">
        <f>+Q70-V70</f>
        <v>61</v>
      </c>
      <c r="AB70" s="997"/>
      <c r="AC70" s="997"/>
      <c r="AD70" s="997"/>
      <c r="AE70" s="997"/>
      <c r="AF70" s="997">
        <f>AA70</f>
        <v>61</v>
      </c>
      <c r="AG70" s="997"/>
      <c r="AH70" s="997"/>
      <c r="AI70" s="997"/>
      <c r="AJ70" s="997"/>
      <c r="AK70" s="997" t="s">
        <v>550</v>
      </c>
      <c r="AL70" s="997"/>
      <c r="AM70" s="997"/>
      <c r="AN70" s="997"/>
      <c r="AO70" s="997"/>
      <c r="AP70" s="997">
        <v>1469</v>
      </c>
      <c r="AQ70" s="997"/>
      <c r="AR70" s="997"/>
      <c r="AS70" s="997"/>
      <c r="AT70" s="997"/>
      <c r="AU70" s="997">
        <v>761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554</v>
      </c>
      <c r="C71" s="1001"/>
      <c r="D71" s="1001"/>
      <c r="E71" s="1001"/>
      <c r="F71" s="1001"/>
      <c r="G71" s="1001"/>
      <c r="H71" s="1001"/>
      <c r="I71" s="1001"/>
      <c r="J71" s="1001"/>
      <c r="K71" s="1001"/>
      <c r="L71" s="1001"/>
      <c r="M71" s="1001"/>
      <c r="N71" s="1001"/>
      <c r="O71" s="1001"/>
      <c r="P71" s="1002"/>
      <c r="Q71" s="1003">
        <v>1</v>
      </c>
      <c r="R71" s="997"/>
      <c r="S71" s="997"/>
      <c r="T71" s="997"/>
      <c r="U71" s="997"/>
      <c r="V71" s="997">
        <v>1</v>
      </c>
      <c r="W71" s="997"/>
      <c r="X71" s="997"/>
      <c r="Y71" s="997"/>
      <c r="Z71" s="997"/>
      <c r="AA71" s="997">
        <f t="shared" ref="AA71:AA72" si="1">+Q71-V71</f>
        <v>0</v>
      </c>
      <c r="AB71" s="997"/>
      <c r="AC71" s="997"/>
      <c r="AD71" s="997"/>
      <c r="AE71" s="997"/>
      <c r="AF71" s="997">
        <f t="shared" ref="AF71:AF72" si="2">AA71</f>
        <v>0</v>
      </c>
      <c r="AG71" s="997"/>
      <c r="AH71" s="997"/>
      <c r="AI71" s="997"/>
      <c r="AJ71" s="997"/>
      <c r="AK71" s="997">
        <v>1</v>
      </c>
      <c r="AL71" s="997"/>
      <c r="AM71" s="997"/>
      <c r="AN71" s="997"/>
      <c r="AO71" s="997"/>
      <c r="AP71" s="997" t="s">
        <v>550</v>
      </c>
      <c r="AQ71" s="997"/>
      <c r="AR71" s="997"/>
      <c r="AS71" s="997"/>
      <c r="AT71" s="997"/>
      <c r="AU71" s="997" t="s">
        <v>550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555</v>
      </c>
      <c r="C72" s="1001"/>
      <c r="D72" s="1001"/>
      <c r="E72" s="1001"/>
      <c r="F72" s="1001"/>
      <c r="G72" s="1001"/>
      <c r="H72" s="1001"/>
      <c r="I72" s="1001"/>
      <c r="J72" s="1001"/>
      <c r="K72" s="1001"/>
      <c r="L72" s="1001"/>
      <c r="M72" s="1001"/>
      <c r="N72" s="1001"/>
      <c r="O72" s="1001"/>
      <c r="P72" s="1002"/>
      <c r="Q72" s="1003">
        <v>19</v>
      </c>
      <c r="R72" s="997"/>
      <c r="S72" s="997"/>
      <c r="T72" s="997"/>
      <c r="U72" s="997"/>
      <c r="V72" s="997">
        <v>18</v>
      </c>
      <c r="W72" s="997"/>
      <c r="X72" s="997"/>
      <c r="Y72" s="997"/>
      <c r="Z72" s="997"/>
      <c r="AA72" s="997">
        <f t="shared" si="1"/>
        <v>1</v>
      </c>
      <c r="AB72" s="997"/>
      <c r="AC72" s="997"/>
      <c r="AD72" s="997"/>
      <c r="AE72" s="997"/>
      <c r="AF72" s="997">
        <f t="shared" si="2"/>
        <v>1</v>
      </c>
      <c r="AG72" s="997"/>
      <c r="AH72" s="997"/>
      <c r="AI72" s="997"/>
      <c r="AJ72" s="997"/>
      <c r="AK72" s="997" t="s">
        <v>550</v>
      </c>
      <c r="AL72" s="997"/>
      <c r="AM72" s="997"/>
      <c r="AN72" s="997"/>
      <c r="AO72" s="997"/>
      <c r="AP72" s="997" t="s">
        <v>550</v>
      </c>
      <c r="AQ72" s="997"/>
      <c r="AR72" s="997"/>
      <c r="AS72" s="997"/>
      <c r="AT72" s="997"/>
      <c r="AU72" s="997" t="s">
        <v>550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556</v>
      </c>
      <c r="C73" s="1001"/>
      <c r="D73" s="1001"/>
      <c r="E73" s="1001"/>
      <c r="F73" s="1001"/>
      <c r="G73" s="1001"/>
      <c r="H73" s="1001"/>
      <c r="I73" s="1001"/>
      <c r="J73" s="1001"/>
      <c r="K73" s="1001"/>
      <c r="L73" s="1001"/>
      <c r="M73" s="1001"/>
      <c r="N73" s="1001"/>
      <c r="O73" s="1001"/>
      <c r="P73" s="1002"/>
      <c r="Q73" s="1003">
        <v>42</v>
      </c>
      <c r="R73" s="997"/>
      <c r="S73" s="997"/>
      <c r="T73" s="997"/>
      <c r="U73" s="997"/>
      <c r="V73" s="997">
        <v>40</v>
      </c>
      <c r="W73" s="997"/>
      <c r="X73" s="997"/>
      <c r="Y73" s="997"/>
      <c r="Z73" s="997"/>
      <c r="AA73" s="997">
        <f t="shared" ref="AA73" si="3">+Q73-V73</f>
        <v>2</v>
      </c>
      <c r="AB73" s="997"/>
      <c r="AC73" s="997"/>
      <c r="AD73" s="997"/>
      <c r="AE73" s="997"/>
      <c r="AF73" s="997">
        <f t="shared" ref="AF73" si="4">AA73</f>
        <v>2</v>
      </c>
      <c r="AG73" s="997"/>
      <c r="AH73" s="997"/>
      <c r="AI73" s="997"/>
      <c r="AJ73" s="997"/>
      <c r="AK73" s="997">
        <v>1</v>
      </c>
      <c r="AL73" s="997"/>
      <c r="AM73" s="997"/>
      <c r="AN73" s="997"/>
      <c r="AO73" s="997"/>
      <c r="AP73" s="997" t="s">
        <v>550</v>
      </c>
      <c r="AQ73" s="997"/>
      <c r="AR73" s="997"/>
      <c r="AS73" s="997"/>
      <c r="AT73" s="997"/>
      <c r="AU73" s="997" t="s">
        <v>550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557</v>
      </c>
      <c r="C74" s="1001"/>
      <c r="D74" s="1001"/>
      <c r="E74" s="1001"/>
      <c r="F74" s="1001"/>
      <c r="G74" s="1001"/>
      <c r="H74" s="1001"/>
      <c r="I74" s="1001"/>
      <c r="J74" s="1001"/>
      <c r="K74" s="1001"/>
      <c r="L74" s="1001"/>
      <c r="M74" s="1001"/>
      <c r="N74" s="1001"/>
      <c r="O74" s="1001"/>
      <c r="P74" s="1002"/>
      <c r="Q74" s="1003">
        <v>2433</v>
      </c>
      <c r="R74" s="997"/>
      <c r="S74" s="997"/>
      <c r="T74" s="997"/>
      <c r="U74" s="997"/>
      <c r="V74" s="997">
        <v>2397</v>
      </c>
      <c r="W74" s="997"/>
      <c r="X74" s="997"/>
      <c r="Y74" s="997"/>
      <c r="Z74" s="997"/>
      <c r="AA74" s="997">
        <f t="shared" ref="AA74" si="5">+Q74-V74</f>
        <v>36</v>
      </c>
      <c r="AB74" s="997"/>
      <c r="AC74" s="997"/>
      <c r="AD74" s="997"/>
      <c r="AE74" s="997"/>
      <c r="AF74" s="997">
        <f t="shared" ref="AF74" si="6">AA74</f>
        <v>36</v>
      </c>
      <c r="AG74" s="997"/>
      <c r="AH74" s="997"/>
      <c r="AI74" s="997"/>
      <c r="AJ74" s="997"/>
      <c r="AK74" s="997">
        <v>4</v>
      </c>
      <c r="AL74" s="997"/>
      <c r="AM74" s="997"/>
      <c r="AN74" s="997"/>
      <c r="AO74" s="997"/>
      <c r="AP74" s="997">
        <v>2431</v>
      </c>
      <c r="AQ74" s="997"/>
      <c r="AR74" s="997"/>
      <c r="AS74" s="997"/>
      <c r="AT74" s="997"/>
      <c r="AU74" s="997" t="s">
        <v>550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558</v>
      </c>
      <c r="C75" s="1001"/>
      <c r="D75" s="1001"/>
      <c r="E75" s="1001"/>
      <c r="F75" s="1001"/>
      <c r="G75" s="1001"/>
      <c r="H75" s="1001"/>
      <c r="I75" s="1001"/>
      <c r="J75" s="1001"/>
      <c r="K75" s="1001"/>
      <c r="L75" s="1001"/>
      <c r="M75" s="1001"/>
      <c r="N75" s="1001"/>
      <c r="O75" s="1001"/>
      <c r="P75" s="1002"/>
      <c r="Q75" s="1007">
        <v>10</v>
      </c>
      <c r="R75" s="1005"/>
      <c r="S75" s="1005"/>
      <c r="T75" s="1005"/>
      <c r="U75" s="1006"/>
      <c r="V75" s="1004">
        <v>8</v>
      </c>
      <c r="W75" s="1005"/>
      <c r="X75" s="1005"/>
      <c r="Y75" s="1005"/>
      <c r="Z75" s="1006"/>
      <c r="AA75" s="1004">
        <f t="shared" ref="AA75" si="7">+Q75-V75</f>
        <v>2</v>
      </c>
      <c r="AB75" s="1005"/>
      <c r="AC75" s="1005"/>
      <c r="AD75" s="1005"/>
      <c r="AE75" s="1006"/>
      <c r="AF75" s="1004">
        <f t="shared" ref="AF75" si="8">AA75</f>
        <v>2</v>
      </c>
      <c r="AG75" s="1005"/>
      <c r="AH75" s="1005"/>
      <c r="AI75" s="1005"/>
      <c r="AJ75" s="1006"/>
      <c r="AK75" s="1004" t="s">
        <v>550</v>
      </c>
      <c r="AL75" s="1005"/>
      <c r="AM75" s="1005"/>
      <c r="AN75" s="1005"/>
      <c r="AO75" s="1006"/>
      <c r="AP75" s="1004" t="s">
        <v>550</v>
      </c>
      <c r="AQ75" s="1005"/>
      <c r="AR75" s="1005"/>
      <c r="AS75" s="1005"/>
      <c r="AT75" s="1006"/>
      <c r="AU75" s="1004" t="s">
        <v>550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559</v>
      </c>
      <c r="C76" s="1001"/>
      <c r="D76" s="1001"/>
      <c r="E76" s="1001"/>
      <c r="F76" s="1001"/>
      <c r="G76" s="1001"/>
      <c r="H76" s="1001"/>
      <c r="I76" s="1001"/>
      <c r="J76" s="1001"/>
      <c r="K76" s="1001"/>
      <c r="L76" s="1001"/>
      <c r="M76" s="1001"/>
      <c r="N76" s="1001"/>
      <c r="O76" s="1001"/>
      <c r="P76" s="1002"/>
      <c r="Q76" s="1007">
        <f>33+1</f>
        <v>34</v>
      </c>
      <c r="R76" s="1005"/>
      <c r="S76" s="1005"/>
      <c r="T76" s="1005"/>
      <c r="U76" s="1006"/>
      <c r="V76" s="1004">
        <v>33</v>
      </c>
      <c r="W76" s="1005"/>
      <c r="X76" s="1005"/>
      <c r="Y76" s="1005"/>
      <c r="Z76" s="1006"/>
      <c r="AA76" s="1004">
        <f t="shared" ref="AA76" si="9">+Q76-V76</f>
        <v>1</v>
      </c>
      <c r="AB76" s="1005"/>
      <c r="AC76" s="1005"/>
      <c r="AD76" s="1005"/>
      <c r="AE76" s="1006"/>
      <c r="AF76" s="1004">
        <f t="shared" ref="AF76" si="10">AA76</f>
        <v>1</v>
      </c>
      <c r="AG76" s="1005"/>
      <c r="AH76" s="1005"/>
      <c r="AI76" s="1005"/>
      <c r="AJ76" s="1006"/>
      <c r="AK76" s="1004">
        <v>0</v>
      </c>
      <c r="AL76" s="1005"/>
      <c r="AM76" s="1005"/>
      <c r="AN76" s="1005"/>
      <c r="AO76" s="1006"/>
      <c r="AP76" s="1004" t="s">
        <v>550</v>
      </c>
      <c r="AQ76" s="1005"/>
      <c r="AR76" s="1005"/>
      <c r="AS76" s="1005"/>
      <c r="AT76" s="1006"/>
      <c r="AU76" s="1004" t="s">
        <v>550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560</v>
      </c>
      <c r="C77" s="1001"/>
      <c r="D77" s="1001"/>
      <c r="E77" s="1001"/>
      <c r="F77" s="1001"/>
      <c r="G77" s="1001"/>
      <c r="H77" s="1001"/>
      <c r="I77" s="1001"/>
      <c r="J77" s="1001"/>
      <c r="K77" s="1001"/>
      <c r="L77" s="1001"/>
      <c r="M77" s="1001"/>
      <c r="N77" s="1001"/>
      <c r="O77" s="1001"/>
      <c r="P77" s="1002"/>
      <c r="Q77" s="1007">
        <f>56+1</f>
        <v>57</v>
      </c>
      <c r="R77" s="1005"/>
      <c r="S77" s="1005"/>
      <c r="T77" s="1005"/>
      <c r="U77" s="1006"/>
      <c r="V77" s="1004">
        <v>55</v>
      </c>
      <c r="W77" s="1005"/>
      <c r="X77" s="1005"/>
      <c r="Y77" s="1005"/>
      <c r="Z77" s="1006"/>
      <c r="AA77" s="1004">
        <f t="shared" ref="AA77" si="11">+Q77-V77</f>
        <v>2</v>
      </c>
      <c r="AB77" s="1005"/>
      <c r="AC77" s="1005"/>
      <c r="AD77" s="1005"/>
      <c r="AE77" s="1006"/>
      <c r="AF77" s="1004">
        <f t="shared" ref="AF77" si="12">AA77</f>
        <v>2</v>
      </c>
      <c r="AG77" s="1005"/>
      <c r="AH77" s="1005"/>
      <c r="AI77" s="1005"/>
      <c r="AJ77" s="1006"/>
      <c r="AK77" s="1004">
        <v>0</v>
      </c>
      <c r="AL77" s="1005"/>
      <c r="AM77" s="1005"/>
      <c r="AN77" s="1005"/>
      <c r="AO77" s="1006"/>
      <c r="AP77" s="1004">
        <v>37</v>
      </c>
      <c r="AQ77" s="1005"/>
      <c r="AR77" s="1005"/>
      <c r="AS77" s="1005"/>
      <c r="AT77" s="1006"/>
      <c r="AU77" s="1004">
        <v>5</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561</v>
      </c>
      <c r="C78" s="1001"/>
      <c r="D78" s="1001"/>
      <c r="E78" s="1001"/>
      <c r="F78" s="1001"/>
      <c r="G78" s="1001"/>
      <c r="H78" s="1001"/>
      <c r="I78" s="1001"/>
      <c r="J78" s="1001"/>
      <c r="K78" s="1001"/>
      <c r="L78" s="1001"/>
      <c r="M78" s="1001"/>
      <c r="N78" s="1001"/>
      <c r="O78" s="1001"/>
      <c r="P78" s="1002"/>
      <c r="Q78" s="1003">
        <v>231</v>
      </c>
      <c r="R78" s="997"/>
      <c r="S78" s="997"/>
      <c r="T78" s="997"/>
      <c r="U78" s="997"/>
      <c r="V78" s="997">
        <v>224</v>
      </c>
      <c r="W78" s="997"/>
      <c r="X78" s="997"/>
      <c r="Y78" s="997"/>
      <c r="Z78" s="997"/>
      <c r="AA78" s="1004">
        <f t="shared" ref="AA78:AA79" si="13">+Q78-V78</f>
        <v>7</v>
      </c>
      <c r="AB78" s="1005"/>
      <c r="AC78" s="1005"/>
      <c r="AD78" s="1005"/>
      <c r="AE78" s="1006"/>
      <c r="AF78" s="1004">
        <f t="shared" ref="AF78" si="14">AA78</f>
        <v>7</v>
      </c>
      <c r="AG78" s="1005"/>
      <c r="AH78" s="1005"/>
      <c r="AI78" s="1005"/>
      <c r="AJ78" s="1006"/>
      <c r="AK78" s="997">
        <v>0</v>
      </c>
      <c r="AL78" s="997"/>
      <c r="AM78" s="997"/>
      <c r="AN78" s="997"/>
      <c r="AO78" s="997"/>
      <c r="AP78" s="997" t="s">
        <v>550</v>
      </c>
      <c r="AQ78" s="997"/>
      <c r="AR78" s="997"/>
      <c r="AS78" s="997"/>
      <c r="AT78" s="997"/>
      <c r="AU78" s="997" t="s">
        <v>550</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562</v>
      </c>
      <c r="C79" s="1001"/>
      <c r="D79" s="1001"/>
      <c r="E79" s="1001"/>
      <c r="F79" s="1001"/>
      <c r="G79" s="1001"/>
      <c r="H79" s="1001"/>
      <c r="I79" s="1001"/>
      <c r="J79" s="1001"/>
      <c r="K79" s="1001"/>
      <c r="L79" s="1001"/>
      <c r="M79" s="1001"/>
      <c r="N79" s="1001"/>
      <c r="O79" s="1001"/>
      <c r="P79" s="1002"/>
      <c r="Q79" s="1003">
        <v>118</v>
      </c>
      <c r="R79" s="997"/>
      <c r="S79" s="997"/>
      <c r="T79" s="997"/>
      <c r="U79" s="997"/>
      <c r="V79" s="997">
        <v>110</v>
      </c>
      <c r="W79" s="997"/>
      <c r="X79" s="997"/>
      <c r="Y79" s="997"/>
      <c r="Z79" s="997"/>
      <c r="AA79" s="1004">
        <f t="shared" si="13"/>
        <v>8</v>
      </c>
      <c r="AB79" s="1005"/>
      <c r="AC79" s="1005"/>
      <c r="AD79" s="1005"/>
      <c r="AE79" s="1006"/>
      <c r="AF79" s="1004">
        <f t="shared" ref="AF79" si="15">AA79</f>
        <v>8</v>
      </c>
      <c r="AG79" s="1005"/>
      <c r="AH79" s="1005"/>
      <c r="AI79" s="1005"/>
      <c r="AJ79" s="1006"/>
      <c r="AK79" s="997" t="s">
        <v>550</v>
      </c>
      <c r="AL79" s="997"/>
      <c r="AM79" s="997"/>
      <c r="AN79" s="997"/>
      <c r="AO79" s="997"/>
      <c r="AP79" s="997" t="s">
        <v>550</v>
      </c>
      <c r="AQ79" s="997"/>
      <c r="AR79" s="997"/>
      <c r="AS79" s="997"/>
      <c r="AT79" s="997"/>
      <c r="AU79" s="997" t="s">
        <v>550</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563</v>
      </c>
      <c r="C80" s="1001"/>
      <c r="D80" s="1001"/>
      <c r="E80" s="1001"/>
      <c r="F80" s="1001"/>
      <c r="G80" s="1001"/>
      <c r="H80" s="1001"/>
      <c r="I80" s="1001"/>
      <c r="J80" s="1001"/>
      <c r="K80" s="1001"/>
      <c r="L80" s="1001"/>
      <c r="M80" s="1001"/>
      <c r="N80" s="1001"/>
      <c r="O80" s="1001"/>
      <c r="P80" s="1002"/>
      <c r="Q80" s="1003">
        <v>496</v>
      </c>
      <c r="R80" s="997"/>
      <c r="S80" s="997"/>
      <c r="T80" s="997"/>
      <c r="U80" s="997"/>
      <c r="V80" s="997">
        <v>475</v>
      </c>
      <c r="W80" s="997"/>
      <c r="X80" s="997"/>
      <c r="Y80" s="997"/>
      <c r="Z80" s="997"/>
      <c r="AA80" s="997">
        <f t="shared" ref="AA80" si="16">+Q80-V80</f>
        <v>21</v>
      </c>
      <c r="AB80" s="997"/>
      <c r="AC80" s="997"/>
      <c r="AD80" s="997"/>
      <c r="AE80" s="997"/>
      <c r="AF80" s="997">
        <v>21</v>
      </c>
      <c r="AG80" s="997"/>
      <c r="AH80" s="997"/>
      <c r="AI80" s="997"/>
      <c r="AJ80" s="997"/>
      <c r="AK80" s="997" t="s">
        <v>550</v>
      </c>
      <c r="AL80" s="997"/>
      <c r="AM80" s="997"/>
      <c r="AN80" s="997"/>
      <c r="AO80" s="997"/>
      <c r="AP80" s="997" t="s">
        <v>550</v>
      </c>
      <c r="AQ80" s="997"/>
      <c r="AR80" s="997"/>
      <c r="AS80" s="997"/>
      <c r="AT80" s="997"/>
      <c r="AU80" s="997" t="s">
        <v>550</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564</v>
      </c>
      <c r="C81" s="1001"/>
      <c r="D81" s="1001"/>
      <c r="E81" s="1001"/>
      <c r="F81" s="1001"/>
      <c r="G81" s="1001"/>
      <c r="H81" s="1001"/>
      <c r="I81" s="1001"/>
      <c r="J81" s="1001"/>
      <c r="K81" s="1001"/>
      <c r="L81" s="1001"/>
      <c r="M81" s="1001"/>
      <c r="N81" s="1001"/>
      <c r="O81" s="1001"/>
      <c r="P81" s="1002"/>
      <c r="Q81" s="1003">
        <v>99579</v>
      </c>
      <c r="R81" s="997"/>
      <c r="S81" s="997"/>
      <c r="T81" s="997"/>
      <c r="U81" s="997"/>
      <c r="V81" s="997">
        <v>97600</v>
      </c>
      <c r="W81" s="997"/>
      <c r="X81" s="997"/>
      <c r="Y81" s="997"/>
      <c r="Z81" s="997"/>
      <c r="AA81" s="997">
        <f t="shared" ref="AA81" si="17">+Q81-V81</f>
        <v>1979</v>
      </c>
      <c r="AB81" s="997"/>
      <c r="AC81" s="997"/>
      <c r="AD81" s="997"/>
      <c r="AE81" s="997"/>
      <c r="AF81" s="997">
        <v>1979</v>
      </c>
      <c r="AG81" s="997"/>
      <c r="AH81" s="997"/>
      <c r="AI81" s="997"/>
      <c r="AJ81" s="997"/>
      <c r="AK81" s="997">
        <v>440</v>
      </c>
      <c r="AL81" s="997"/>
      <c r="AM81" s="997"/>
      <c r="AN81" s="997"/>
      <c r="AO81" s="997"/>
      <c r="AP81" s="997" t="s">
        <v>550</v>
      </c>
      <c r="AQ81" s="997"/>
      <c r="AR81" s="997"/>
      <c r="AS81" s="997"/>
      <c r="AT81" s="997"/>
      <c r="AU81" s="997" t="s">
        <v>550</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565</v>
      </c>
      <c r="C82" s="1001"/>
      <c r="D82" s="1001"/>
      <c r="E82" s="1001"/>
      <c r="F82" s="1001"/>
      <c r="G82" s="1001"/>
      <c r="H82" s="1001"/>
      <c r="I82" s="1001"/>
      <c r="J82" s="1001"/>
      <c r="K82" s="1001"/>
      <c r="L82" s="1001"/>
      <c r="M82" s="1001"/>
      <c r="N82" s="1001"/>
      <c r="O82" s="1001"/>
      <c r="P82" s="1002"/>
      <c r="Q82" s="1003">
        <v>11085</v>
      </c>
      <c r="R82" s="997"/>
      <c r="S82" s="997"/>
      <c r="T82" s="997"/>
      <c r="U82" s="997"/>
      <c r="V82" s="997">
        <v>11061</v>
      </c>
      <c r="W82" s="997"/>
      <c r="X82" s="997"/>
      <c r="Y82" s="997"/>
      <c r="Z82" s="997"/>
      <c r="AA82" s="997">
        <f t="shared" ref="AA82:AA83" si="18">+Q82-V82</f>
        <v>24</v>
      </c>
      <c r="AB82" s="997"/>
      <c r="AC82" s="997"/>
      <c r="AD82" s="997"/>
      <c r="AE82" s="997"/>
      <c r="AF82" s="997">
        <f>AA82</f>
        <v>24</v>
      </c>
      <c r="AG82" s="997"/>
      <c r="AH82" s="997"/>
      <c r="AI82" s="997"/>
      <c r="AJ82" s="997"/>
      <c r="AK82" s="997" t="s">
        <v>550</v>
      </c>
      <c r="AL82" s="997"/>
      <c r="AM82" s="997"/>
      <c r="AN82" s="997"/>
      <c r="AO82" s="997"/>
      <c r="AP82" s="997">
        <v>5243</v>
      </c>
      <c r="AQ82" s="997"/>
      <c r="AR82" s="997"/>
      <c r="AS82" s="997"/>
      <c r="AT82" s="997"/>
      <c r="AU82" s="997">
        <v>3845</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566</v>
      </c>
      <c r="C83" s="1001"/>
      <c r="D83" s="1001"/>
      <c r="E83" s="1001"/>
      <c r="F83" s="1001"/>
      <c r="G83" s="1001"/>
      <c r="H83" s="1001"/>
      <c r="I83" s="1001"/>
      <c r="J83" s="1001"/>
      <c r="K83" s="1001"/>
      <c r="L83" s="1001"/>
      <c r="M83" s="1001"/>
      <c r="N83" s="1001"/>
      <c r="O83" s="1001"/>
      <c r="P83" s="1002"/>
      <c r="Q83" s="1003">
        <v>6153</v>
      </c>
      <c r="R83" s="997"/>
      <c r="S83" s="997"/>
      <c r="T83" s="997"/>
      <c r="U83" s="997"/>
      <c r="V83" s="997">
        <v>5938</v>
      </c>
      <c r="W83" s="997"/>
      <c r="X83" s="997"/>
      <c r="Y83" s="997"/>
      <c r="Z83" s="997"/>
      <c r="AA83" s="997">
        <f t="shared" si="18"/>
        <v>215</v>
      </c>
      <c r="AB83" s="997"/>
      <c r="AC83" s="997"/>
      <c r="AD83" s="997"/>
      <c r="AE83" s="997"/>
      <c r="AF83" s="997">
        <f>AA83</f>
        <v>215</v>
      </c>
      <c r="AG83" s="997"/>
      <c r="AH83" s="997"/>
      <c r="AI83" s="997"/>
      <c r="AJ83" s="997"/>
      <c r="AK83" s="997">
        <v>1163</v>
      </c>
      <c r="AL83" s="997"/>
      <c r="AM83" s="997"/>
      <c r="AN83" s="997"/>
      <c r="AO83" s="997"/>
      <c r="AP83" s="997" t="s">
        <v>550</v>
      </c>
      <c r="AQ83" s="997"/>
      <c r="AR83" s="997"/>
      <c r="AS83" s="997"/>
      <c r="AT83" s="997"/>
      <c r="AU83" s="997" t="s">
        <v>550</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567</v>
      </c>
      <c r="C84" s="1001"/>
      <c r="D84" s="1001"/>
      <c r="E84" s="1001"/>
      <c r="F84" s="1001"/>
      <c r="G84" s="1001"/>
      <c r="H84" s="1001"/>
      <c r="I84" s="1001"/>
      <c r="J84" s="1001"/>
      <c r="K84" s="1001"/>
      <c r="L84" s="1001"/>
      <c r="M84" s="1001"/>
      <c r="N84" s="1001"/>
      <c r="O84" s="1001"/>
      <c r="P84" s="1002"/>
      <c r="Q84" s="1003">
        <v>311</v>
      </c>
      <c r="R84" s="997"/>
      <c r="S84" s="997"/>
      <c r="T84" s="997"/>
      <c r="U84" s="997"/>
      <c r="V84" s="997">
        <v>287</v>
      </c>
      <c r="W84" s="997"/>
      <c r="X84" s="997"/>
      <c r="Y84" s="997"/>
      <c r="Z84" s="997"/>
      <c r="AA84" s="997">
        <f t="shared" ref="AA84" si="19">+Q84-V84</f>
        <v>24</v>
      </c>
      <c r="AB84" s="997"/>
      <c r="AC84" s="997"/>
      <c r="AD84" s="997"/>
      <c r="AE84" s="997"/>
      <c r="AF84" s="997">
        <v>7</v>
      </c>
      <c r="AG84" s="997"/>
      <c r="AH84" s="997"/>
      <c r="AI84" s="997"/>
      <c r="AJ84" s="997"/>
      <c r="AK84" s="997">
        <v>16</v>
      </c>
      <c r="AL84" s="997"/>
      <c r="AM84" s="997"/>
      <c r="AN84" s="997"/>
      <c r="AO84" s="997"/>
      <c r="AP84" s="997" t="s">
        <v>550</v>
      </c>
      <c r="AQ84" s="997"/>
      <c r="AR84" s="997"/>
      <c r="AS84" s="997"/>
      <c r="AT84" s="997"/>
      <c r="AU84" s="997" t="s">
        <v>550</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568</v>
      </c>
      <c r="C85" s="1001"/>
      <c r="D85" s="1001"/>
      <c r="E85" s="1001"/>
      <c r="F85" s="1001"/>
      <c r="G85" s="1001"/>
      <c r="H85" s="1001"/>
      <c r="I85" s="1001"/>
      <c r="J85" s="1001"/>
      <c r="K85" s="1001"/>
      <c r="L85" s="1001"/>
      <c r="M85" s="1001"/>
      <c r="N85" s="1001"/>
      <c r="O85" s="1001"/>
      <c r="P85" s="1002"/>
      <c r="Q85" s="1003">
        <v>670</v>
      </c>
      <c r="R85" s="997"/>
      <c r="S85" s="997"/>
      <c r="T85" s="997"/>
      <c r="U85" s="997"/>
      <c r="V85" s="997">
        <v>503</v>
      </c>
      <c r="W85" s="997"/>
      <c r="X85" s="997"/>
      <c r="Y85" s="997"/>
      <c r="Z85" s="997"/>
      <c r="AA85" s="997">
        <f t="shared" ref="AA85" si="20">+Q85-V85</f>
        <v>167</v>
      </c>
      <c r="AB85" s="997"/>
      <c r="AC85" s="997"/>
      <c r="AD85" s="997"/>
      <c r="AE85" s="997"/>
      <c r="AF85" s="997">
        <v>95</v>
      </c>
      <c r="AG85" s="997"/>
      <c r="AH85" s="997"/>
      <c r="AI85" s="997"/>
      <c r="AJ85" s="997"/>
      <c r="AK85" s="997" t="s">
        <v>550</v>
      </c>
      <c r="AL85" s="997"/>
      <c r="AM85" s="997"/>
      <c r="AN85" s="997"/>
      <c r="AO85" s="997"/>
      <c r="AP85" s="997">
        <v>1119</v>
      </c>
      <c r="AQ85" s="997"/>
      <c r="AR85" s="997"/>
      <c r="AS85" s="997"/>
      <c r="AT85" s="997"/>
      <c r="AU85" s="997">
        <v>319</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569</v>
      </c>
      <c r="C86" s="1001"/>
      <c r="D86" s="1001"/>
      <c r="E86" s="1001"/>
      <c r="F86" s="1001"/>
      <c r="G86" s="1001"/>
      <c r="H86" s="1001"/>
      <c r="I86" s="1001"/>
      <c r="J86" s="1001"/>
      <c r="K86" s="1001"/>
      <c r="L86" s="1001"/>
      <c r="M86" s="1001"/>
      <c r="N86" s="1001"/>
      <c r="O86" s="1001"/>
      <c r="P86" s="1002"/>
      <c r="Q86" s="1003">
        <v>74</v>
      </c>
      <c r="R86" s="997"/>
      <c r="S86" s="997"/>
      <c r="T86" s="997"/>
      <c r="U86" s="997"/>
      <c r="V86" s="997">
        <v>73</v>
      </c>
      <c r="W86" s="997"/>
      <c r="X86" s="997"/>
      <c r="Y86" s="997"/>
      <c r="Z86" s="997"/>
      <c r="AA86" s="997">
        <f t="shared" ref="AA86" si="21">+Q86-V86</f>
        <v>1</v>
      </c>
      <c r="AB86" s="997"/>
      <c r="AC86" s="997"/>
      <c r="AD86" s="997"/>
      <c r="AE86" s="997"/>
      <c r="AF86" s="997">
        <f>AA86</f>
        <v>1</v>
      </c>
      <c r="AG86" s="997"/>
      <c r="AH86" s="997"/>
      <c r="AI86" s="997"/>
      <c r="AJ86" s="997"/>
      <c r="AK86" s="997">
        <v>4</v>
      </c>
      <c r="AL86" s="997"/>
      <c r="AM86" s="997"/>
      <c r="AN86" s="997"/>
      <c r="AO86" s="997"/>
      <c r="AP86" s="997" t="s">
        <v>550</v>
      </c>
      <c r="AQ86" s="997"/>
      <c r="AR86" s="997"/>
      <c r="AS86" s="997"/>
      <c r="AT86" s="997"/>
      <c r="AU86" s="997" t="s">
        <v>550</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+AF68+AF69+AF70+AF71+AF72+AF73+AF74+AF75+AF76+AF77+AF78+AF79+AF80+AF81+AF82+AF83+AF84+AF85+AF86</f>
        <v>2465</v>
      </c>
      <c r="AG88" s="985"/>
      <c r="AH88" s="985"/>
      <c r="AI88" s="985"/>
      <c r="AJ88" s="985"/>
      <c r="AK88" s="989"/>
      <c r="AL88" s="989"/>
      <c r="AM88" s="989"/>
      <c r="AN88" s="989"/>
      <c r="AO88" s="989"/>
      <c r="AP88" s="985">
        <f>AP70+AP74+AP77+AP82+AP85</f>
        <v>10299</v>
      </c>
      <c r="AQ88" s="985"/>
      <c r="AR88" s="985"/>
      <c r="AS88" s="985"/>
      <c r="AT88" s="985"/>
      <c r="AU88" s="985">
        <f>AU70+AU77+AU82+AU85</f>
        <v>4930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+CR7+CR8+CR9+CR10+CR11+CR12</f>
        <v>258</v>
      </c>
      <c r="CS102" s="977"/>
      <c r="CT102" s="977"/>
      <c r="CU102" s="977"/>
      <c r="CV102" s="978"/>
      <c r="CW102" s="976">
        <f>+CW7+CW8+CW9+CW11+CW12</f>
        <v>59</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6369394</v>
      </c>
      <c r="AB110" s="903"/>
      <c r="AC110" s="903"/>
      <c r="AD110" s="903"/>
      <c r="AE110" s="904"/>
      <c r="AF110" s="905">
        <v>6316754</v>
      </c>
      <c r="AG110" s="903"/>
      <c r="AH110" s="903"/>
      <c r="AI110" s="903"/>
      <c r="AJ110" s="904"/>
      <c r="AK110" s="905">
        <v>6626139</v>
      </c>
      <c r="AL110" s="903"/>
      <c r="AM110" s="903"/>
      <c r="AN110" s="903"/>
      <c r="AO110" s="904"/>
      <c r="AP110" s="906">
        <v>18.8</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72247856</v>
      </c>
      <c r="BR110" s="830"/>
      <c r="BS110" s="830"/>
      <c r="BT110" s="830"/>
      <c r="BU110" s="830"/>
      <c r="BV110" s="830">
        <v>73794762</v>
      </c>
      <c r="BW110" s="830"/>
      <c r="BX110" s="830"/>
      <c r="BY110" s="830"/>
      <c r="BZ110" s="830"/>
      <c r="CA110" s="830">
        <v>75340827</v>
      </c>
      <c r="CB110" s="830"/>
      <c r="CC110" s="830"/>
      <c r="CD110" s="830"/>
      <c r="CE110" s="830"/>
      <c r="CF110" s="891">
        <v>213.3</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v>1131744</v>
      </c>
      <c r="BR111" s="801"/>
      <c r="BS111" s="801"/>
      <c r="BT111" s="801"/>
      <c r="BU111" s="801"/>
      <c r="BV111" s="801">
        <v>611238</v>
      </c>
      <c r="BW111" s="801"/>
      <c r="BX111" s="801"/>
      <c r="BY111" s="801"/>
      <c r="BZ111" s="801"/>
      <c r="CA111" s="801">
        <v>194175</v>
      </c>
      <c r="CB111" s="801"/>
      <c r="CC111" s="801"/>
      <c r="CD111" s="801"/>
      <c r="CE111" s="801"/>
      <c r="CF111" s="878">
        <v>0.5</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45165987</v>
      </c>
      <c r="BR112" s="801"/>
      <c r="BS112" s="801"/>
      <c r="BT112" s="801"/>
      <c r="BU112" s="801"/>
      <c r="BV112" s="801">
        <v>44274076</v>
      </c>
      <c r="BW112" s="801"/>
      <c r="BX112" s="801"/>
      <c r="BY112" s="801"/>
      <c r="BZ112" s="801"/>
      <c r="CA112" s="801">
        <v>42674934</v>
      </c>
      <c r="CB112" s="801"/>
      <c r="CC112" s="801"/>
      <c r="CD112" s="801"/>
      <c r="CE112" s="801"/>
      <c r="CF112" s="878">
        <v>120.8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3968192</v>
      </c>
      <c r="AB113" s="939"/>
      <c r="AC113" s="939"/>
      <c r="AD113" s="939"/>
      <c r="AE113" s="940"/>
      <c r="AF113" s="941">
        <v>3935300</v>
      </c>
      <c r="AG113" s="939"/>
      <c r="AH113" s="939"/>
      <c r="AI113" s="939"/>
      <c r="AJ113" s="940"/>
      <c r="AK113" s="941">
        <v>3939278</v>
      </c>
      <c r="AL113" s="939"/>
      <c r="AM113" s="939"/>
      <c r="AN113" s="939"/>
      <c r="AO113" s="940"/>
      <c r="AP113" s="942">
        <v>11.2</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1450245</v>
      </c>
      <c r="BR113" s="801"/>
      <c r="BS113" s="801"/>
      <c r="BT113" s="801"/>
      <c r="BU113" s="801"/>
      <c r="BV113" s="801">
        <v>2022619</v>
      </c>
      <c r="BW113" s="801"/>
      <c r="BX113" s="801"/>
      <c r="BY113" s="801"/>
      <c r="BZ113" s="801"/>
      <c r="CA113" s="801">
        <v>4930000</v>
      </c>
      <c r="CB113" s="801"/>
      <c r="CC113" s="801"/>
      <c r="CD113" s="801"/>
      <c r="CE113" s="801"/>
      <c r="CF113" s="878">
        <v>14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67035</v>
      </c>
      <c r="AB114" s="814"/>
      <c r="AC114" s="814"/>
      <c r="AD114" s="814"/>
      <c r="AE114" s="815"/>
      <c r="AF114" s="816">
        <v>78578</v>
      </c>
      <c r="AG114" s="814"/>
      <c r="AH114" s="814"/>
      <c r="AI114" s="814"/>
      <c r="AJ114" s="815"/>
      <c r="AK114" s="816">
        <v>85399</v>
      </c>
      <c r="AL114" s="814"/>
      <c r="AM114" s="814"/>
      <c r="AN114" s="814"/>
      <c r="AO114" s="815"/>
      <c r="AP114" s="784">
        <v>0.2</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13349266</v>
      </c>
      <c r="BR114" s="801"/>
      <c r="BS114" s="801"/>
      <c r="BT114" s="801"/>
      <c r="BU114" s="801"/>
      <c r="BV114" s="801">
        <v>12708727</v>
      </c>
      <c r="BW114" s="801"/>
      <c r="BX114" s="801"/>
      <c r="BY114" s="801"/>
      <c r="BZ114" s="801"/>
      <c r="CA114" s="801">
        <v>12563598</v>
      </c>
      <c r="CB114" s="801"/>
      <c r="CC114" s="801"/>
      <c r="CD114" s="801"/>
      <c r="CE114" s="801"/>
      <c r="CF114" s="878">
        <v>35.6</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962608</v>
      </c>
      <c r="AB115" s="939"/>
      <c r="AC115" s="939"/>
      <c r="AD115" s="939"/>
      <c r="AE115" s="940"/>
      <c r="AF115" s="941">
        <v>493102</v>
      </c>
      <c r="AG115" s="939"/>
      <c r="AH115" s="939"/>
      <c r="AI115" s="939"/>
      <c r="AJ115" s="940"/>
      <c r="AK115" s="941">
        <v>411249</v>
      </c>
      <c r="AL115" s="939"/>
      <c r="AM115" s="939"/>
      <c r="AN115" s="939"/>
      <c r="AO115" s="940"/>
      <c r="AP115" s="942">
        <v>1.2</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20511</v>
      </c>
      <c r="BR115" s="801"/>
      <c r="BS115" s="801"/>
      <c r="BT115" s="801"/>
      <c r="BU115" s="801"/>
      <c r="BV115" s="801">
        <v>19860</v>
      </c>
      <c r="BW115" s="801"/>
      <c r="BX115" s="801"/>
      <c r="BY115" s="801"/>
      <c r="BZ115" s="801"/>
      <c r="CA115" s="801">
        <v>17081</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1131744</v>
      </c>
      <c r="DH115" s="814"/>
      <c r="DI115" s="814"/>
      <c r="DJ115" s="814"/>
      <c r="DK115" s="815"/>
      <c r="DL115" s="816">
        <v>611238</v>
      </c>
      <c r="DM115" s="814"/>
      <c r="DN115" s="814"/>
      <c r="DO115" s="814"/>
      <c r="DP115" s="815"/>
      <c r="DQ115" s="816">
        <v>194175</v>
      </c>
      <c r="DR115" s="814"/>
      <c r="DS115" s="814"/>
      <c r="DT115" s="814"/>
      <c r="DU115" s="815"/>
      <c r="DV115" s="784">
        <v>0.5</v>
      </c>
      <c r="DW115" s="785"/>
      <c r="DX115" s="785"/>
      <c r="DY115" s="785"/>
      <c r="DZ115" s="786"/>
    </row>
    <row r="116" spans="1:130" s="197" customFormat="1" ht="26.25" customHeight="1">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160</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11367389</v>
      </c>
      <c r="AB117" s="925"/>
      <c r="AC117" s="925"/>
      <c r="AD117" s="925"/>
      <c r="AE117" s="926"/>
      <c r="AF117" s="928">
        <v>10823734</v>
      </c>
      <c r="AG117" s="925"/>
      <c r="AH117" s="925"/>
      <c r="AI117" s="925"/>
      <c r="AJ117" s="926"/>
      <c r="AK117" s="928">
        <v>11062065</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133365609</v>
      </c>
      <c r="BR118" s="888"/>
      <c r="BS118" s="888"/>
      <c r="BT118" s="888"/>
      <c r="BU118" s="888"/>
      <c r="BV118" s="888">
        <v>133431282</v>
      </c>
      <c r="BW118" s="888"/>
      <c r="BX118" s="888"/>
      <c r="BY118" s="888"/>
      <c r="BZ118" s="888"/>
      <c r="CA118" s="888">
        <v>135720615</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6201297</v>
      </c>
      <c r="BR119" s="830"/>
      <c r="BS119" s="830"/>
      <c r="BT119" s="830"/>
      <c r="BU119" s="830"/>
      <c r="BV119" s="830">
        <v>6825398</v>
      </c>
      <c r="BW119" s="830"/>
      <c r="BX119" s="830"/>
      <c r="BY119" s="830"/>
      <c r="BZ119" s="830"/>
      <c r="CA119" s="830">
        <v>7776226</v>
      </c>
      <c r="CB119" s="830"/>
      <c r="CC119" s="830"/>
      <c r="CD119" s="830"/>
      <c r="CE119" s="830"/>
      <c r="CF119" s="891">
        <v>22</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17546042</v>
      </c>
      <c r="BR120" s="801"/>
      <c r="BS120" s="801"/>
      <c r="BT120" s="801"/>
      <c r="BU120" s="801"/>
      <c r="BV120" s="801">
        <v>16426640</v>
      </c>
      <c r="BW120" s="801"/>
      <c r="BX120" s="801"/>
      <c r="BY120" s="801"/>
      <c r="BZ120" s="801"/>
      <c r="CA120" s="801">
        <v>15810481</v>
      </c>
      <c r="CB120" s="801"/>
      <c r="CC120" s="801"/>
      <c r="CD120" s="801"/>
      <c r="CE120" s="801"/>
      <c r="CF120" s="878">
        <v>44.8</v>
      </c>
      <c r="CG120" s="879"/>
      <c r="CH120" s="879"/>
      <c r="CI120" s="879"/>
      <c r="CJ120" s="879"/>
      <c r="CK120" s="880" t="s">
        <v>440</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v>36704839</v>
      </c>
      <c r="DH120" s="830"/>
      <c r="DI120" s="830"/>
      <c r="DJ120" s="830"/>
      <c r="DK120" s="830"/>
      <c r="DL120" s="830">
        <v>36182402</v>
      </c>
      <c r="DM120" s="830"/>
      <c r="DN120" s="830"/>
      <c r="DO120" s="830"/>
      <c r="DP120" s="830"/>
      <c r="DQ120" s="830">
        <v>34837485</v>
      </c>
      <c r="DR120" s="830"/>
      <c r="DS120" s="830"/>
      <c r="DT120" s="830"/>
      <c r="DU120" s="830"/>
      <c r="DV120" s="831">
        <v>98.6</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86531961</v>
      </c>
      <c r="BR121" s="888"/>
      <c r="BS121" s="888"/>
      <c r="BT121" s="888"/>
      <c r="BU121" s="888"/>
      <c r="BV121" s="888">
        <v>87075263</v>
      </c>
      <c r="BW121" s="888"/>
      <c r="BX121" s="888"/>
      <c r="BY121" s="888"/>
      <c r="BZ121" s="888"/>
      <c r="CA121" s="888">
        <v>87995019</v>
      </c>
      <c r="CB121" s="888"/>
      <c r="CC121" s="888"/>
      <c r="CD121" s="888"/>
      <c r="CE121" s="888"/>
      <c r="CF121" s="889">
        <v>249.1</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7380888</v>
      </c>
      <c r="DH121" s="801"/>
      <c r="DI121" s="801"/>
      <c r="DJ121" s="801"/>
      <c r="DK121" s="801"/>
      <c r="DL121" s="801">
        <v>6897211</v>
      </c>
      <c r="DM121" s="801"/>
      <c r="DN121" s="801"/>
      <c r="DO121" s="801"/>
      <c r="DP121" s="801"/>
      <c r="DQ121" s="801">
        <v>6551244</v>
      </c>
      <c r="DR121" s="801"/>
      <c r="DS121" s="801"/>
      <c r="DT121" s="801"/>
      <c r="DU121" s="801"/>
      <c r="DV121" s="853">
        <v>18.5</v>
      </c>
      <c r="DW121" s="853"/>
      <c r="DX121" s="853"/>
      <c r="DY121" s="853"/>
      <c r="DZ121" s="854"/>
    </row>
    <row r="122" spans="1:130" s="197" customFormat="1" ht="26.25" customHeight="1">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110279300</v>
      </c>
      <c r="BR122" s="870"/>
      <c r="BS122" s="870"/>
      <c r="BT122" s="870"/>
      <c r="BU122" s="870"/>
      <c r="BV122" s="870">
        <v>110327301</v>
      </c>
      <c r="BW122" s="870"/>
      <c r="BX122" s="870"/>
      <c r="BY122" s="870"/>
      <c r="BZ122" s="870"/>
      <c r="CA122" s="870">
        <v>111581726</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283749</v>
      </c>
      <c r="DH122" s="801"/>
      <c r="DI122" s="801"/>
      <c r="DJ122" s="801"/>
      <c r="DK122" s="801"/>
      <c r="DL122" s="801">
        <v>324289</v>
      </c>
      <c r="DM122" s="801"/>
      <c r="DN122" s="801"/>
      <c r="DO122" s="801"/>
      <c r="DP122" s="801"/>
      <c r="DQ122" s="801">
        <v>458794</v>
      </c>
      <c r="DR122" s="801"/>
      <c r="DS122" s="801"/>
      <c r="DT122" s="801"/>
      <c r="DU122" s="801"/>
      <c r="DV122" s="853">
        <v>1.3</v>
      </c>
      <c r="DW122" s="853"/>
      <c r="DX122" s="853"/>
      <c r="DY122" s="853"/>
      <c r="DZ122" s="854"/>
    </row>
    <row r="123" spans="1:130" s="197" customFormat="1" ht="26.25" customHeight="1" thickBot="1">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65</v>
      </c>
      <c r="BR123" s="862"/>
      <c r="BS123" s="862"/>
      <c r="BT123" s="862"/>
      <c r="BU123" s="862"/>
      <c r="BV123" s="862">
        <v>66.2</v>
      </c>
      <c r="BW123" s="862"/>
      <c r="BX123" s="862"/>
      <c r="BY123" s="862"/>
      <c r="BZ123" s="862"/>
      <c r="CA123" s="862">
        <v>68.3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396624</v>
      </c>
      <c r="DH123" s="814"/>
      <c r="DI123" s="814"/>
      <c r="DJ123" s="814"/>
      <c r="DK123" s="815"/>
      <c r="DL123" s="816">
        <v>467445</v>
      </c>
      <c r="DM123" s="814"/>
      <c r="DN123" s="814"/>
      <c r="DO123" s="814"/>
      <c r="DP123" s="815"/>
      <c r="DQ123" s="816">
        <v>424471</v>
      </c>
      <c r="DR123" s="814"/>
      <c r="DS123" s="814"/>
      <c r="DT123" s="814"/>
      <c r="DU123" s="815"/>
      <c r="DV123" s="784">
        <v>1.2</v>
      </c>
      <c r="DW123" s="785"/>
      <c r="DX123" s="785"/>
      <c r="DY123" s="785"/>
      <c r="DZ123" s="786"/>
    </row>
    <row r="124" spans="1:130" s="197" customFormat="1" ht="26.25" customHeight="1">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446</v>
      </c>
      <c r="AB124" s="814"/>
      <c r="AC124" s="814"/>
      <c r="AD124" s="814"/>
      <c r="AE124" s="815"/>
      <c r="AF124" s="816" t="s">
        <v>446</v>
      </c>
      <c r="AG124" s="814"/>
      <c r="AH124" s="814"/>
      <c r="AI124" s="814"/>
      <c r="AJ124" s="815"/>
      <c r="AK124" s="816" t="s">
        <v>446</v>
      </c>
      <c r="AL124" s="814"/>
      <c r="AM124" s="814"/>
      <c r="AN124" s="814"/>
      <c r="AO124" s="815"/>
      <c r="AP124" s="784" t="s">
        <v>446</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399887</v>
      </c>
      <c r="DH124" s="747"/>
      <c r="DI124" s="747"/>
      <c r="DJ124" s="747"/>
      <c r="DK124" s="748"/>
      <c r="DL124" s="749">
        <v>400982</v>
      </c>
      <c r="DM124" s="747"/>
      <c r="DN124" s="747"/>
      <c r="DO124" s="747"/>
      <c r="DP124" s="748"/>
      <c r="DQ124" s="749">
        <v>402940</v>
      </c>
      <c r="DR124" s="747"/>
      <c r="DS124" s="747"/>
      <c r="DT124" s="747"/>
      <c r="DU124" s="748"/>
      <c r="DV124" s="837">
        <v>1.1000000000000001</v>
      </c>
      <c r="DW124" s="838"/>
      <c r="DX124" s="838"/>
      <c r="DY124" s="838"/>
      <c r="DZ124" s="839"/>
    </row>
    <row r="125" spans="1:130" s="197" customFormat="1" ht="26.25" customHeight="1" thickBot="1">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446</v>
      </c>
      <c r="AB125" s="814"/>
      <c r="AC125" s="814"/>
      <c r="AD125" s="814"/>
      <c r="AE125" s="815"/>
      <c r="AF125" s="816" t="s">
        <v>446</v>
      </c>
      <c r="AG125" s="814"/>
      <c r="AH125" s="814"/>
      <c r="AI125" s="814"/>
      <c r="AJ125" s="815"/>
      <c r="AK125" s="816" t="s">
        <v>446</v>
      </c>
      <c r="AL125" s="814"/>
      <c r="AM125" s="814"/>
      <c r="AN125" s="814"/>
      <c r="AO125" s="815"/>
      <c r="AP125" s="784" t="s">
        <v>446</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446</v>
      </c>
      <c r="DH125" s="830"/>
      <c r="DI125" s="830"/>
      <c r="DJ125" s="830"/>
      <c r="DK125" s="830"/>
      <c r="DL125" s="830" t="s">
        <v>446</v>
      </c>
      <c r="DM125" s="830"/>
      <c r="DN125" s="830"/>
      <c r="DO125" s="830"/>
      <c r="DP125" s="830"/>
      <c r="DQ125" s="830" t="s">
        <v>446</v>
      </c>
      <c r="DR125" s="830"/>
      <c r="DS125" s="830"/>
      <c r="DT125" s="830"/>
      <c r="DU125" s="830"/>
      <c r="DV125" s="831" t="s">
        <v>446</v>
      </c>
      <c r="DW125" s="831"/>
      <c r="DX125" s="831"/>
      <c r="DY125" s="831"/>
      <c r="DZ125" s="832"/>
    </row>
    <row r="126" spans="1:130" s="197" customFormat="1" ht="26.25" customHeight="1">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962608</v>
      </c>
      <c r="AB126" s="814"/>
      <c r="AC126" s="814"/>
      <c r="AD126" s="814"/>
      <c r="AE126" s="815"/>
      <c r="AF126" s="816">
        <v>493102</v>
      </c>
      <c r="AG126" s="814"/>
      <c r="AH126" s="814"/>
      <c r="AI126" s="814"/>
      <c r="AJ126" s="815"/>
      <c r="AK126" s="816">
        <v>411249</v>
      </c>
      <c r="AL126" s="814"/>
      <c r="AM126" s="814"/>
      <c r="AN126" s="814"/>
      <c r="AO126" s="815"/>
      <c r="AP126" s="784">
        <v>1.2</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446</v>
      </c>
      <c r="DH126" s="801"/>
      <c r="DI126" s="801"/>
      <c r="DJ126" s="801"/>
      <c r="DK126" s="801"/>
      <c r="DL126" s="801" t="s">
        <v>446</v>
      </c>
      <c r="DM126" s="801"/>
      <c r="DN126" s="801"/>
      <c r="DO126" s="801"/>
      <c r="DP126" s="801"/>
      <c r="DQ126" s="801" t="s">
        <v>446</v>
      </c>
      <c r="DR126" s="801"/>
      <c r="DS126" s="801"/>
      <c r="DT126" s="801"/>
      <c r="DU126" s="801"/>
      <c r="DV126" s="853" t="s">
        <v>446</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446</v>
      </c>
      <c r="AB127" s="814"/>
      <c r="AC127" s="814"/>
      <c r="AD127" s="814"/>
      <c r="AE127" s="815"/>
      <c r="AF127" s="816" t="s">
        <v>446</v>
      </c>
      <c r="AG127" s="814"/>
      <c r="AH127" s="814"/>
      <c r="AI127" s="814"/>
      <c r="AJ127" s="815"/>
      <c r="AK127" s="816" t="s">
        <v>446</v>
      </c>
      <c r="AL127" s="814"/>
      <c r="AM127" s="814"/>
      <c r="AN127" s="814"/>
      <c r="AO127" s="815"/>
      <c r="AP127" s="784" t="s">
        <v>446</v>
      </c>
      <c r="AQ127" s="785"/>
      <c r="AR127" s="785"/>
      <c r="AS127" s="785"/>
      <c r="AT127" s="786"/>
      <c r="AU127" s="233"/>
      <c r="AV127" s="233"/>
      <c r="AW127" s="233"/>
      <c r="AX127" s="787" t="s">
        <v>456</v>
      </c>
      <c r="AY127" s="788"/>
      <c r="AZ127" s="788"/>
      <c r="BA127" s="788"/>
      <c r="BB127" s="788"/>
      <c r="BC127" s="788"/>
      <c r="BD127" s="788"/>
      <c r="BE127" s="789"/>
      <c r="BF127" s="790" t="s">
        <v>446</v>
      </c>
      <c r="BG127" s="791"/>
      <c r="BH127" s="791"/>
      <c r="BI127" s="791"/>
      <c r="BJ127" s="791"/>
      <c r="BK127" s="791"/>
      <c r="BL127" s="792"/>
      <c r="BM127" s="790">
        <v>11.41</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20511</v>
      </c>
      <c r="DH127" s="850"/>
      <c r="DI127" s="850"/>
      <c r="DJ127" s="850"/>
      <c r="DK127" s="850"/>
      <c r="DL127" s="850">
        <v>19860</v>
      </c>
      <c r="DM127" s="850"/>
      <c r="DN127" s="850"/>
      <c r="DO127" s="850"/>
      <c r="DP127" s="850"/>
      <c r="DQ127" s="850">
        <v>17081</v>
      </c>
      <c r="DR127" s="850"/>
      <c r="DS127" s="850"/>
      <c r="DT127" s="850"/>
      <c r="DU127" s="850"/>
      <c r="DV127" s="851">
        <v>0</v>
      </c>
      <c r="DW127" s="851"/>
      <c r="DX127" s="851"/>
      <c r="DY127" s="851"/>
      <c r="DZ127" s="852"/>
    </row>
    <row r="128" spans="1:130" s="197" customFormat="1" ht="26.25" customHeight="1">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1904280</v>
      </c>
      <c r="AB128" s="754"/>
      <c r="AC128" s="754"/>
      <c r="AD128" s="754"/>
      <c r="AE128" s="755"/>
      <c r="AF128" s="756">
        <v>1900286</v>
      </c>
      <c r="AG128" s="754"/>
      <c r="AH128" s="754"/>
      <c r="AI128" s="754"/>
      <c r="AJ128" s="755"/>
      <c r="AK128" s="756">
        <v>1864176</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108</v>
      </c>
      <c r="BG128" s="821"/>
      <c r="BH128" s="821"/>
      <c r="BI128" s="821"/>
      <c r="BJ128" s="821"/>
      <c r="BK128" s="821"/>
      <c r="BL128" s="822"/>
      <c r="BM128" s="820">
        <v>16.41</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41766385</v>
      </c>
      <c r="AB129" s="814"/>
      <c r="AC129" s="814"/>
      <c r="AD129" s="814"/>
      <c r="AE129" s="815"/>
      <c r="AF129" s="816">
        <v>41365383</v>
      </c>
      <c r="AG129" s="814"/>
      <c r="AH129" s="814"/>
      <c r="AI129" s="814"/>
      <c r="AJ129" s="815"/>
      <c r="AK129" s="816">
        <v>41799378</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7.8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6278983</v>
      </c>
      <c r="AB130" s="814"/>
      <c r="AC130" s="814"/>
      <c r="AD130" s="814"/>
      <c r="AE130" s="815"/>
      <c r="AF130" s="816">
        <v>6496491</v>
      </c>
      <c r="AG130" s="814"/>
      <c r="AH130" s="814"/>
      <c r="AI130" s="814"/>
      <c r="AJ130" s="815"/>
      <c r="AK130" s="816">
        <v>6474542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68.3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35487402</v>
      </c>
      <c r="AB131" s="747"/>
      <c r="AC131" s="747"/>
      <c r="AD131" s="747"/>
      <c r="AE131" s="748"/>
      <c r="AF131" s="749">
        <v>34868892</v>
      </c>
      <c r="AG131" s="747"/>
      <c r="AH131" s="747"/>
      <c r="AI131" s="747"/>
      <c r="AJ131" s="748"/>
      <c r="AK131" s="749">
        <v>35324836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8.9725531329999999</v>
      </c>
      <c r="AB132" s="770"/>
      <c r="AC132" s="770"/>
      <c r="AD132" s="770"/>
      <c r="AE132" s="771"/>
      <c r="AF132" s="772">
        <v>6.9602355019999997</v>
      </c>
      <c r="AG132" s="770"/>
      <c r="AH132" s="770"/>
      <c r="AI132" s="770"/>
      <c r="AJ132" s="771"/>
      <c r="AK132" s="772">
        <v>7.7094398970000002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9.8000000000000007</v>
      </c>
      <c r="AB133" s="779"/>
      <c r="AC133" s="779"/>
      <c r="AD133" s="779"/>
      <c r="AE133" s="780"/>
      <c r="AF133" s="778">
        <v>8.6</v>
      </c>
      <c r="AG133" s="779"/>
      <c r="AH133" s="779"/>
      <c r="AI133" s="779"/>
      <c r="AJ133" s="780"/>
      <c r="AK133" s="778">
        <v>7.8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48" t="s">
        <v>472</v>
      </c>
      <c r="L7" s="254"/>
      <c r="M7" s="255" t="s">
        <v>473</v>
      </c>
      <c r="N7" s="256"/>
    </row>
    <row r="8" spans="1:16">
      <c r="A8" s="248"/>
      <c r="B8" s="244"/>
      <c r="C8" s="244"/>
      <c r="D8" s="244"/>
      <c r="E8" s="244"/>
      <c r="F8" s="244"/>
      <c r="G8" s="257"/>
      <c r="H8" s="258"/>
      <c r="I8" s="258"/>
      <c r="J8" s="259"/>
      <c r="K8" s="1149"/>
      <c r="L8" s="260" t="s">
        <v>474</v>
      </c>
      <c r="M8" s="261" t="s">
        <v>475</v>
      </c>
      <c r="N8" s="262" t="s">
        <v>476</v>
      </c>
    </row>
    <row r="9" spans="1:16">
      <c r="A9" s="248"/>
      <c r="B9" s="244"/>
      <c r="C9" s="244"/>
      <c r="D9" s="244"/>
      <c r="E9" s="244"/>
      <c r="F9" s="244"/>
      <c r="G9" s="1162" t="s">
        <v>477</v>
      </c>
      <c r="H9" s="1163"/>
      <c r="I9" s="1163"/>
      <c r="J9" s="1164"/>
      <c r="K9" s="263">
        <v>11316897</v>
      </c>
      <c r="L9" s="264">
        <v>58771</v>
      </c>
      <c r="M9" s="265">
        <v>57432</v>
      </c>
      <c r="N9" s="266">
        <v>2.2999999999999998</v>
      </c>
    </row>
    <row r="10" spans="1:16">
      <c r="A10" s="248"/>
      <c r="B10" s="244"/>
      <c r="C10" s="244"/>
      <c r="D10" s="244"/>
      <c r="E10" s="244"/>
      <c r="F10" s="244"/>
      <c r="G10" s="1162" t="s">
        <v>478</v>
      </c>
      <c r="H10" s="1163"/>
      <c r="I10" s="1163"/>
      <c r="J10" s="1164"/>
      <c r="K10" s="267">
        <v>132026</v>
      </c>
      <c r="L10" s="268">
        <v>686</v>
      </c>
      <c r="M10" s="269">
        <v>3554</v>
      </c>
      <c r="N10" s="270">
        <v>-80.7</v>
      </c>
    </row>
    <row r="11" spans="1:16" ht="13.5" customHeight="1">
      <c r="A11" s="248"/>
      <c r="B11" s="244"/>
      <c r="C11" s="244"/>
      <c r="D11" s="244"/>
      <c r="E11" s="244"/>
      <c r="F11" s="244"/>
      <c r="G11" s="1162" t="s">
        <v>479</v>
      </c>
      <c r="H11" s="1163"/>
      <c r="I11" s="1163"/>
      <c r="J11" s="1164"/>
      <c r="K11" s="267">
        <v>1535753</v>
      </c>
      <c r="L11" s="268">
        <v>7975</v>
      </c>
      <c r="M11" s="269">
        <v>1872</v>
      </c>
      <c r="N11" s="270">
        <v>326</v>
      </c>
    </row>
    <row r="12" spans="1:16" ht="13.5" customHeight="1">
      <c r="A12" s="248"/>
      <c r="B12" s="244"/>
      <c r="C12" s="244"/>
      <c r="D12" s="244"/>
      <c r="E12" s="244"/>
      <c r="F12" s="244"/>
      <c r="G12" s="1162" t="s">
        <v>480</v>
      </c>
      <c r="H12" s="1163"/>
      <c r="I12" s="1163"/>
      <c r="J12" s="1164"/>
      <c r="K12" s="267">
        <v>728844</v>
      </c>
      <c r="L12" s="268">
        <v>3785</v>
      </c>
      <c r="M12" s="269">
        <v>1337</v>
      </c>
      <c r="N12" s="270">
        <v>183.1</v>
      </c>
    </row>
    <row r="13" spans="1:16" ht="13.5" customHeight="1">
      <c r="A13" s="248"/>
      <c r="B13" s="244"/>
      <c r="C13" s="244"/>
      <c r="D13" s="244"/>
      <c r="E13" s="244"/>
      <c r="F13" s="244"/>
      <c r="G13" s="1162" t="s">
        <v>481</v>
      </c>
      <c r="H13" s="1163"/>
      <c r="I13" s="1163"/>
      <c r="J13" s="1164"/>
      <c r="K13" s="267" t="s">
        <v>482</v>
      </c>
      <c r="L13" s="268" t="s">
        <v>482</v>
      </c>
      <c r="M13" s="269">
        <v>100</v>
      </c>
      <c r="N13" s="270" t="s">
        <v>482</v>
      </c>
    </row>
    <row r="14" spans="1:16" ht="13.5" customHeight="1">
      <c r="A14" s="248"/>
      <c r="B14" s="244"/>
      <c r="C14" s="244"/>
      <c r="D14" s="244"/>
      <c r="E14" s="244"/>
      <c r="F14" s="244"/>
      <c r="G14" s="1162" t="s">
        <v>483</v>
      </c>
      <c r="H14" s="1163"/>
      <c r="I14" s="1163"/>
      <c r="J14" s="1164"/>
      <c r="K14" s="267">
        <v>557357</v>
      </c>
      <c r="L14" s="268">
        <v>2894</v>
      </c>
      <c r="M14" s="269">
        <v>1938</v>
      </c>
      <c r="N14" s="270">
        <v>49.3</v>
      </c>
    </row>
    <row r="15" spans="1:16" ht="13.5" customHeight="1">
      <c r="A15" s="248"/>
      <c r="B15" s="244"/>
      <c r="C15" s="244"/>
      <c r="D15" s="244"/>
      <c r="E15" s="244"/>
      <c r="F15" s="244"/>
      <c r="G15" s="1162" t="s">
        <v>484</v>
      </c>
      <c r="H15" s="1163"/>
      <c r="I15" s="1163"/>
      <c r="J15" s="1164"/>
      <c r="K15" s="267">
        <v>103413</v>
      </c>
      <c r="L15" s="268">
        <v>537</v>
      </c>
      <c r="M15" s="269">
        <v>1186</v>
      </c>
      <c r="N15" s="270">
        <v>-54.7</v>
      </c>
    </row>
    <row r="16" spans="1:16">
      <c r="A16" s="248"/>
      <c r="B16" s="244"/>
      <c r="C16" s="244"/>
      <c r="D16" s="244"/>
      <c r="E16" s="244"/>
      <c r="F16" s="244"/>
      <c r="G16" s="1165" t="s">
        <v>485</v>
      </c>
      <c r="H16" s="1166"/>
      <c r="I16" s="1166"/>
      <c r="J16" s="1167"/>
      <c r="K16" s="268">
        <v>-1082123</v>
      </c>
      <c r="L16" s="268">
        <v>-5620</v>
      </c>
      <c r="M16" s="269">
        <v>-5101</v>
      </c>
      <c r="N16" s="270">
        <v>10.199999999999999</v>
      </c>
    </row>
    <row r="17" spans="1:16">
      <c r="A17" s="248"/>
      <c r="B17" s="244"/>
      <c r="C17" s="244"/>
      <c r="D17" s="244"/>
      <c r="E17" s="244"/>
      <c r="F17" s="244"/>
      <c r="G17" s="1165" t="s">
        <v>167</v>
      </c>
      <c r="H17" s="1166"/>
      <c r="I17" s="1166"/>
      <c r="J17" s="1167"/>
      <c r="K17" s="268">
        <v>13292167</v>
      </c>
      <c r="L17" s="268">
        <v>69029</v>
      </c>
      <c r="M17" s="269">
        <v>62317</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59" t="s">
        <v>490</v>
      </c>
      <c r="H21" s="1160"/>
      <c r="I21" s="1160"/>
      <c r="J21" s="1161"/>
      <c r="K21" s="280">
        <v>5.25</v>
      </c>
      <c r="L21" s="281">
        <v>6.15</v>
      </c>
      <c r="M21" s="282">
        <v>-0.9</v>
      </c>
      <c r="N21" s="249"/>
      <c r="O21" s="283"/>
      <c r="P21" s="279"/>
    </row>
    <row r="22" spans="1:16" s="284" customFormat="1">
      <c r="A22" s="279"/>
      <c r="B22" s="249"/>
      <c r="C22" s="249"/>
      <c r="D22" s="249"/>
      <c r="E22" s="249"/>
      <c r="F22" s="249"/>
      <c r="G22" s="1159" t="s">
        <v>491</v>
      </c>
      <c r="H22" s="1160"/>
      <c r="I22" s="1160"/>
      <c r="J22" s="1161"/>
      <c r="K22" s="285">
        <v>99.1</v>
      </c>
      <c r="L22" s="286">
        <v>100.2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48" t="s">
        <v>472</v>
      </c>
      <c r="L30" s="254"/>
      <c r="M30" s="255" t="s">
        <v>473</v>
      </c>
      <c r="N30" s="256"/>
    </row>
    <row r="31" spans="1:16">
      <c r="A31" s="248"/>
      <c r="B31" s="244"/>
      <c r="C31" s="244"/>
      <c r="D31" s="244"/>
      <c r="E31" s="244"/>
      <c r="F31" s="244"/>
      <c r="G31" s="257"/>
      <c r="H31" s="258"/>
      <c r="I31" s="258"/>
      <c r="J31" s="259"/>
      <c r="K31" s="1149"/>
      <c r="L31" s="260" t="s">
        <v>474</v>
      </c>
      <c r="M31" s="261" t="s">
        <v>475</v>
      </c>
      <c r="N31" s="262" t="s">
        <v>476</v>
      </c>
    </row>
    <row r="32" spans="1:16" ht="27" customHeight="1">
      <c r="A32" s="248"/>
      <c r="B32" s="244"/>
      <c r="C32" s="244"/>
      <c r="D32" s="244"/>
      <c r="E32" s="244"/>
      <c r="F32" s="244"/>
      <c r="G32" s="1150" t="s">
        <v>495</v>
      </c>
      <c r="H32" s="1151"/>
      <c r="I32" s="1151"/>
      <c r="J32" s="1152"/>
      <c r="K32" s="294">
        <v>6626139</v>
      </c>
      <c r="L32" s="294">
        <v>34411</v>
      </c>
      <c r="M32" s="295">
        <v>33247</v>
      </c>
      <c r="N32" s="296">
        <v>3.5</v>
      </c>
    </row>
    <row r="33" spans="1:16" ht="13.5" customHeight="1">
      <c r="A33" s="248"/>
      <c r="B33" s="244"/>
      <c r="C33" s="244"/>
      <c r="D33" s="244"/>
      <c r="E33" s="244"/>
      <c r="F33" s="244"/>
      <c r="G33" s="1150" t="s">
        <v>496</v>
      </c>
      <c r="H33" s="1151"/>
      <c r="I33" s="1151"/>
      <c r="J33" s="1152"/>
      <c r="K33" s="294" t="s">
        <v>482</v>
      </c>
      <c r="L33" s="294" t="s">
        <v>482</v>
      </c>
      <c r="M33" s="295">
        <v>7</v>
      </c>
      <c r="N33" s="296" t="s">
        <v>482</v>
      </c>
    </row>
    <row r="34" spans="1:16" ht="27" customHeight="1">
      <c r="A34" s="248"/>
      <c r="B34" s="244"/>
      <c r="C34" s="244"/>
      <c r="D34" s="244"/>
      <c r="E34" s="244"/>
      <c r="F34" s="244"/>
      <c r="G34" s="1150" t="s">
        <v>497</v>
      </c>
      <c r="H34" s="1151"/>
      <c r="I34" s="1151"/>
      <c r="J34" s="1152"/>
      <c r="K34" s="294" t="s">
        <v>482</v>
      </c>
      <c r="L34" s="294" t="s">
        <v>482</v>
      </c>
      <c r="M34" s="295">
        <v>75</v>
      </c>
      <c r="N34" s="296" t="s">
        <v>482</v>
      </c>
    </row>
    <row r="35" spans="1:16" ht="27" customHeight="1">
      <c r="A35" s="248"/>
      <c r="B35" s="244"/>
      <c r="C35" s="244"/>
      <c r="D35" s="244"/>
      <c r="E35" s="244"/>
      <c r="F35" s="244"/>
      <c r="G35" s="1150" t="s">
        <v>498</v>
      </c>
      <c r="H35" s="1151"/>
      <c r="I35" s="1151"/>
      <c r="J35" s="1152"/>
      <c r="K35" s="294">
        <v>3939278</v>
      </c>
      <c r="L35" s="294">
        <v>20458</v>
      </c>
      <c r="M35" s="295">
        <v>11550</v>
      </c>
      <c r="N35" s="296">
        <v>77.099999999999994</v>
      </c>
    </row>
    <row r="36" spans="1:16" ht="27" customHeight="1">
      <c r="A36" s="248"/>
      <c r="B36" s="244"/>
      <c r="C36" s="244"/>
      <c r="D36" s="244"/>
      <c r="E36" s="244"/>
      <c r="F36" s="244"/>
      <c r="G36" s="1150" t="s">
        <v>499</v>
      </c>
      <c r="H36" s="1151"/>
      <c r="I36" s="1151"/>
      <c r="J36" s="1152"/>
      <c r="K36" s="294">
        <v>85399</v>
      </c>
      <c r="L36" s="294">
        <v>443</v>
      </c>
      <c r="M36" s="295">
        <v>437</v>
      </c>
      <c r="N36" s="296">
        <v>1.4</v>
      </c>
    </row>
    <row r="37" spans="1:16" ht="13.5" customHeight="1">
      <c r="A37" s="248"/>
      <c r="B37" s="244"/>
      <c r="C37" s="244"/>
      <c r="D37" s="244"/>
      <c r="E37" s="244"/>
      <c r="F37" s="244"/>
      <c r="G37" s="1150" t="s">
        <v>500</v>
      </c>
      <c r="H37" s="1151"/>
      <c r="I37" s="1151"/>
      <c r="J37" s="1152"/>
      <c r="K37" s="294">
        <v>411249</v>
      </c>
      <c r="L37" s="294">
        <v>2136</v>
      </c>
      <c r="M37" s="295">
        <v>1068</v>
      </c>
      <c r="N37" s="296">
        <v>100</v>
      </c>
    </row>
    <row r="38" spans="1:16" ht="27" customHeight="1">
      <c r="A38" s="248"/>
      <c r="B38" s="244"/>
      <c r="C38" s="244"/>
      <c r="D38" s="244"/>
      <c r="E38" s="244"/>
      <c r="F38" s="244"/>
      <c r="G38" s="1153" t="s">
        <v>501</v>
      </c>
      <c r="H38" s="1154"/>
      <c r="I38" s="1154"/>
      <c r="J38" s="1155"/>
      <c r="K38" s="297" t="s">
        <v>482</v>
      </c>
      <c r="L38" s="297" t="s">
        <v>482</v>
      </c>
      <c r="M38" s="298">
        <v>2</v>
      </c>
      <c r="N38" s="299" t="s">
        <v>482</v>
      </c>
      <c r="O38" s="293"/>
    </row>
    <row r="39" spans="1:16">
      <c r="A39" s="248"/>
      <c r="B39" s="244"/>
      <c r="C39" s="244"/>
      <c r="D39" s="244"/>
      <c r="E39" s="244"/>
      <c r="F39" s="244"/>
      <c r="G39" s="1153" t="s">
        <v>502</v>
      </c>
      <c r="H39" s="1154"/>
      <c r="I39" s="1154"/>
      <c r="J39" s="1155"/>
      <c r="K39" s="300">
        <v>-1864176</v>
      </c>
      <c r="L39" s="300">
        <v>-9681</v>
      </c>
      <c r="M39" s="301">
        <v>-8067</v>
      </c>
      <c r="N39" s="302">
        <v>20</v>
      </c>
      <c r="O39" s="293"/>
    </row>
    <row r="40" spans="1:16" ht="27" customHeight="1">
      <c r="A40" s="248"/>
      <c r="B40" s="244"/>
      <c r="C40" s="244"/>
      <c r="D40" s="244"/>
      <c r="E40" s="244"/>
      <c r="F40" s="244"/>
      <c r="G40" s="1150" t="s">
        <v>503</v>
      </c>
      <c r="H40" s="1151"/>
      <c r="I40" s="1151"/>
      <c r="J40" s="1152"/>
      <c r="K40" s="300">
        <v>-6474542</v>
      </c>
      <c r="L40" s="300">
        <v>-33624</v>
      </c>
      <c r="M40" s="301">
        <v>-28419</v>
      </c>
      <c r="N40" s="302">
        <v>18.3</v>
      </c>
      <c r="O40" s="293"/>
    </row>
    <row r="41" spans="1:16">
      <c r="A41" s="248"/>
      <c r="B41" s="244"/>
      <c r="C41" s="244"/>
      <c r="D41" s="244"/>
      <c r="E41" s="244"/>
      <c r="F41" s="244"/>
      <c r="G41" s="1156" t="s">
        <v>278</v>
      </c>
      <c r="H41" s="1157"/>
      <c r="I41" s="1157"/>
      <c r="J41" s="1158"/>
      <c r="K41" s="294">
        <v>2723347</v>
      </c>
      <c r="L41" s="300">
        <v>14143</v>
      </c>
      <c r="M41" s="301">
        <v>9899</v>
      </c>
      <c r="N41" s="302">
        <v>42.9</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3" t="s">
        <v>472</v>
      </c>
      <c r="J49" s="1145" t="s">
        <v>507</v>
      </c>
      <c r="K49" s="1146"/>
      <c r="L49" s="1146"/>
      <c r="M49" s="1146"/>
      <c r="N49" s="1147"/>
    </row>
    <row r="50" spans="1:14">
      <c r="A50" s="248"/>
      <c r="B50" s="244"/>
      <c r="C50" s="244"/>
      <c r="D50" s="244"/>
      <c r="E50" s="244"/>
      <c r="F50" s="244"/>
      <c r="G50" s="312"/>
      <c r="H50" s="313"/>
      <c r="I50" s="1144"/>
      <c r="J50" s="314" t="s">
        <v>508</v>
      </c>
      <c r="K50" s="315" t="s">
        <v>509</v>
      </c>
      <c r="L50" s="316" t="s">
        <v>510</v>
      </c>
      <c r="M50" s="317" t="s">
        <v>511</v>
      </c>
      <c r="N50" s="318" t="s">
        <v>512</v>
      </c>
    </row>
    <row r="51" spans="1:14">
      <c r="A51" s="248"/>
      <c r="B51" s="244"/>
      <c r="C51" s="244"/>
      <c r="D51" s="244"/>
      <c r="E51" s="244"/>
      <c r="F51" s="244"/>
      <c r="G51" s="310" t="s">
        <v>513</v>
      </c>
      <c r="H51" s="311"/>
      <c r="I51" s="319">
        <v>12147671</v>
      </c>
      <c r="J51" s="320">
        <v>63629</v>
      </c>
      <c r="K51" s="321">
        <v>-4.0999999999999996</v>
      </c>
      <c r="L51" s="322">
        <v>36765</v>
      </c>
      <c r="M51" s="323">
        <v>-11.9</v>
      </c>
      <c r="N51" s="324">
        <v>7.8</v>
      </c>
    </row>
    <row r="52" spans="1:14">
      <c r="A52" s="248"/>
      <c r="B52" s="244"/>
      <c r="C52" s="244"/>
      <c r="D52" s="244"/>
      <c r="E52" s="244"/>
      <c r="F52" s="244"/>
      <c r="G52" s="325"/>
      <c r="H52" s="326" t="s">
        <v>514</v>
      </c>
      <c r="I52" s="327">
        <v>6921529</v>
      </c>
      <c r="J52" s="328">
        <v>36255</v>
      </c>
      <c r="K52" s="329">
        <v>-1</v>
      </c>
      <c r="L52" s="330">
        <v>20975</v>
      </c>
      <c r="M52" s="331">
        <v>-14.8</v>
      </c>
      <c r="N52" s="332">
        <v>13.8</v>
      </c>
    </row>
    <row r="53" spans="1:14">
      <c r="A53" s="248"/>
      <c r="B53" s="244"/>
      <c r="C53" s="244"/>
      <c r="D53" s="244"/>
      <c r="E53" s="244"/>
      <c r="F53" s="244"/>
      <c r="G53" s="310" t="s">
        <v>515</v>
      </c>
      <c r="H53" s="311"/>
      <c r="I53" s="319">
        <v>15940799</v>
      </c>
      <c r="J53" s="320">
        <v>81739</v>
      </c>
      <c r="K53" s="321">
        <v>28.5</v>
      </c>
      <c r="L53" s="322">
        <v>39052</v>
      </c>
      <c r="M53" s="323">
        <v>6.2</v>
      </c>
      <c r="N53" s="324">
        <v>22.3</v>
      </c>
    </row>
    <row r="54" spans="1:14">
      <c r="A54" s="248"/>
      <c r="B54" s="244"/>
      <c r="C54" s="244"/>
      <c r="D54" s="244"/>
      <c r="E54" s="244"/>
      <c r="F54" s="244"/>
      <c r="G54" s="325"/>
      <c r="H54" s="326" t="s">
        <v>514</v>
      </c>
      <c r="I54" s="327">
        <v>5299979</v>
      </c>
      <c r="J54" s="328">
        <v>27177</v>
      </c>
      <c r="K54" s="329">
        <v>-25</v>
      </c>
      <c r="L54" s="330">
        <v>21186</v>
      </c>
      <c r="M54" s="331">
        <v>1</v>
      </c>
      <c r="N54" s="332">
        <v>-26</v>
      </c>
    </row>
    <row r="55" spans="1:14">
      <c r="A55" s="248"/>
      <c r="B55" s="244"/>
      <c r="C55" s="244"/>
      <c r="D55" s="244"/>
      <c r="E55" s="244"/>
      <c r="F55" s="244"/>
      <c r="G55" s="310" t="s">
        <v>516</v>
      </c>
      <c r="H55" s="311"/>
      <c r="I55" s="319">
        <v>10007171</v>
      </c>
      <c r="J55" s="320">
        <v>51372</v>
      </c>
      <c r="K55" s="321">
        <v>-37.200000000000003</v>
      </c>
      <c r="L55" s="322">
        <v>41235</v>
      </c>
      <c r="M55" s="323">
        <v>5.6</v>
      </c>
      <c r="N55" s="324">
        <v>-42.8</v>
      </c>
    </row>
    <row r="56" spans="1:14">
      <c r="A56" s="248"/>
      <c r="B56" s="244"/>
      <c r="C56" s="244"/>
      <c r="D56" s="244"/>
      <c r="E56" s="244"/>
      <c r="F56" s="244"/>
      <c r="G56" s="325"/>
      <c r="H56" s="326" t="s">
        <v>514</v>
      </c>
      <c r="I56" s="327">
        <v>4847735</v>
      </c>
      <c r="J56" s="328">
        <v>24886</v>
      </c>
      <c r="K56" s="329">
        <v>-8.4</v>
      </c>
      <c r="L56" s="330">
        <v>22086</v>
      </c>
      <c r="M56" s="331">
        <v>4.2</v>
      </c>
      <c r="N56" s="332">
        <v>-12.6</v>
      </c>
    </row>
    <row r="57" spans="1:14">
      <c r="A57" s="248"/>
      <c r="B57" s="244"/>
      <c r="C57" s="244"/>
      <c r="D57" s="244"/>
      <c r="E57" s="244"/>
      <c r="F57" s="244"/>
      <c r="G57" s="310" t="s">
        <v>517</v>
      </c>
      <c r="H57" s="311"/>
      <c r="I57" s="319">
        <v>10016956</v>
      </c>
      <c r="J57" s="320">
        <v>51748</v>
      </c>
      <c r="K57" s="321">
        <v>0.7</v>
      </c>
      <c r="L57" s="322">
        <v>41862</v>
      </c>
      <c r="M57" s="323">
        <v>1.5</v>
      </c>
      <c r="N57" s="324">
        <v>-0.8</v>
      </c>
    </row>
    <row r="58" spans="1:14">
      <c r="A58" s="248"/>
      <c r="B58" s="244"/>
      <c r="C58" s="244"/>
      <c r="D58" s="244"/>
      <c r="E58" s="244"/>
      <c r="F58" s="244"/>
      <c r="G58" s="325"/>
      <c r="H58" s="326" t="s">
        <v>514</v>
      </c>
      <c r="I58" s="327">
        <v>5044460</v>
      </c>
      <c r="J58" s="328">
        <v>26060</v>
      </c>
      <c r="K58" s="329">
        <v>4.7</v>
      </c>
      <c r="L58" s="330">
        <v>23710</v>
      </c>
      <c r="M58" s="331">
        <v>7.4</v>
      </c>
      <c r="N58" s="332">
        <v>-2.7</v>
      </c>
    </row>
    <row r="59" spans="1:14">
      <c r="A59" s="248"/>
      <c r="B59" s="244"/>
      <c r="C59" s="244"/>
      <c r="D59" s="244"/>
      <c r="E59" s="244"/>
      <c r="F59" s="244"/>
      <c r="G59" s="310" t="s">
        <v>518</v>
      </c>
      <c r="H59" s="311"/>
      <c r="I59" s="319">
        <v>9527912</v>
      </c>
      <c r="J59" s="320">
        <v>49480</v>
      </c>
      <c r="K59" s="321">
        <v>-4.4000000000000004</v>
      </c>
      <c r="L59" s="322">
        <v>43554</v>
      </c>
      <c r="M59" s="323">
        <v>4</v>
      </c>
      <c r="N59" s="324">
        <v>-8.4</v>
      </c>
    </row>
    <row r="60" spans="1:14">
      <c r="A60" s="248"/>
      <c r="B60" s="244"/>
      <c r="C60" s="244"/>
      <c r="D60" s="244"/>
      <c r="E60" s="244"/>
      <c r="F60" s="244"/>
      <c r="G60" s="325"/>
      <c r="H60" s="326" t="s">
        <v>514</v>
      </c>
      <c r="I60" s="333">
        <v>4731086</v>
      </c>
      <c r="J60" s="328">
        <v>24570</v>
      </c>
      <c r="K60" s="329">
        <v>-5.7</v>
      </c>
      <c r="L60" s="330">
        <v>24811</v>
      </c>
      <c r="M60" s="331">
        <v>4.5999999999999996</v>
      </c>
      <c r="N60" s="332">
        <v>-10.3</v>
      </c>
    </row>
    <row r="61" spans="1:14">
      <c r="A61" s="248"/>
      <c r="B61" s="244"/>
      <c r="C61" s="244"/>
      <c r="D61" s="244"/>
      <c r="E61" s="244"/>
      <c r="F61" s="244"/>
      <c r="G61" s="310" t="s">
        <v>519</v>
      </c>
      <c r="H61" s="334"/>
      <c r="I61" s="335">
        <v>11528102</v>
      </c>
      <c r="J61" s="336">
        <v>59594</v>
      </c>
      <c r="K61" s="337">
        <v>-3.3</v>
      </c>
      <c r="L61" s="338">
        <v>40494</v>
      </c>
      <c r="M61" s="339">
        <v>1.1000000000000001</v>
      </c>
      <c r="N61" s="324">
        <v>-4.4000000000000004</v>
      </c>
    </row>
    <row r="62" spans="1:14">
      <c r="A62" s="248"/>
      <c r="B62" s="244"/>
      <c r="C62" s="244"/>
      <c r="D62" s="244"/>
      <c r="E62" s="244"/>
      <c r="F62" s="244"/>
      <c r="G62" s="325"/>
      <c r="H62" s="326" t="s">
        <v>514</v>
      </c>
      <c r="I62" s="327">
        <v>5368958</v>
      </c>
      <c r="J62" s="328">
        <v>27790</v>
      </c>
      <c r="K62" s="329">
        <v>-7.1</v>
      </c>
      <c r="L62" s="330">
        <v>22554</v>
      </c>
      <c r="M62" s="331">
        <v>0.5</v>
      </c>
      <c r="N62" s="332">
        <v>-7.6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68" t="s">
        <v>3</v>
      </c>
      <c r="D47" s="1168"/>
      <c r="E47" s="1169"/>
      <c r="F47" s="11">
        <v>4.59</v>
      </c>
      <c r="G47" s="12">
        <v>6.25</v>
      </c>
      <c r="H47" s="12">
        <v>6.38</v>
      </c>
      <c r="I47" s="12">
        <v>7.17</v>
      </c>
      <c r="J47" s="13">
        <v>8.2899999999999991</v>
      </c>
    </row>
    <row r="48" spans="2:10" ht="57.75" customHeight="1">
      <c r="B48" s="14"/>
      <c r="C48" s="1170" t="s">
        <v>4</v>
      </c>
      <c r="D48" s="1170"/>
      <c r="E48" s="1171"/>
      <c r="F48" s="15">
        <v>3.16</v>
      </c>
      <c r="G48" s="16">
        <v>0.44</v>
      </c>
      <c r="H48" s="16">
        <v>2.33</v>
      </c>
      <c r="I48" s="16">
        <v>2.2200000000000002</v>
      </c>
      <c r="J48" s="17">
        <v>2.1</v>
      </c>
    </row>
    <row r="49" spans="2:10" ht="57.75" customHeight="1" thickBot="1">
      <c r="B49" s="18"/>
      <c r="C49" s="1172" t="s">
        <v>5</v>
      </c>
      <c r="D49" s="1172"/>
      <c r="E49" s="1173"/>
      <c r="F49" s="19">
        <v>1.25</v>
      </c>
      <c r="G49" s="20" t="s">
        <v>526</v>
      </c>
      <c r="H49" s="20">
        <v>1.9</v>
      </c>
      <c r="I49" s="20" t="s">
        <v>527</v>
      </c>
      <c r="J49" s="21" t="s">
        <v>528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2017-05-17T23:37:13Z</cp:lastPrinted>
  <dcterms:created xsi:type="dcterms:W3CDTF">2017-02-15T18:38:13Z</dcterms:created>
  <dcterms:modified xsi:type="dcterms:W3CDTF">2017-05-18T00:08:36Z</dcterms:modified>
</cp:coreProperties>
</file>